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ata Book\Databook 20\05 Environmental\"/>
    </mc:Choice>
  </mc:AlternateContent>
  <bookViews>
    <workbookView xWindow="360" yWindow="75" windowWidth="11295" windowHeight="5985"/>
  </bookViews>
  <sheets>
    <sheet name="A" sheetId="1" r:id="rId1"/>
    <sheet name="Cafra Pine Acres" sheetId="2" r:id="rId2"/>
  </sheets>
  <definedNames>
    <definedName name="\C" localSheetId="1">'Cafra Pine Acres'!#REF!</definedName>
    <definedName name="\C">A!#REF!</definedName>
    <definedName name="\D" localSheetId="1">'Cafra Pine Acres'!#REF!</definedName>
    <definedName name="\D">A!#REF!</definedName>
    <definedName name="\E" localSheetId="1">'Cafra Pine Acres'!#REF!</definedName>
    <definedName name="\E">A!#REF!</definedName>
    <definedName name="\F" localSheetId="1">'Cafra Pine Acres'!#REF!</definedName>
    <definedName name="\F">A!#REF!</definedName>
    <definedName name="\H" localSheetId="1">'Cafra Pine Acres'!#REF!</definedName>
    <definedName name="\H">A!#REF!</definedName>
    <definedName name="\I" localSheetId="1">'Cafra Pine Acres'!#REF!</definedName>
    <definedName name="\I">A!#REF!</definedName>
    <definedName name="\J" localSheetId="1">'Cafra Pine Acres'!#REF!</definedName>
    <definedName name="\J">A!#REF!</definedName>
    <definedName name="\L" localSheetId="1">'Cafra Pine Acres'!#REF!</definedName>
    <definedName name="\L">A!#REF!</definedName>
    <definedName name="\M" localSheetId="1">'Cafra Pine Acres'!#REF!</definedName>
    <definedName name="\M">A!#REF!</definedName>
    <definedName name="\N" localSheetId="1">'Cafra Pine Acres'!#REF!</definedName>
    <definedName name="\N">A!#REF!</definedName>
    <definedName name="\O" localSheetId="1">'Cafra Pine Acres'!#REF!</definedName>
    <definedName name="\O">A!#REF!</definedName>
    <definedName name="\P" localSheetId="1">'Cafra Pine Acres'!#REF!</definedName>
    <definedName name="\P">A!#REF!</definedName>
    <definedName name="\R" localSheetId="1">'Cafra Pine Acres'!#REF!</definedName>
    <definedName name="\R">A!#REF!</definedName>
    <definedName name="\T" localSheetId="1">'Cafra Pine Acres'!#REF!</definedName>
    <definedName name="\T">A!#REF!</definedName>
    <definedName name="\U" localSheetId="1">'Cafra Pine Acres'!#REF!</definedName>
    <definedName name="\U">A!#REF!</definedName>
    <definedName name="\X" localSheetId="1">'Cafra Pine Acres'!#REF!</definedName>
    <definedName name="\X">A!#REF!</definedName>
    <definedName name="_xlnm.Print_Area" localSheetId="0">A!$A$1:$Q$57</definedName>
    <definedName name="_xlnm.Print_Area" localSheetId="1">'Cafra Pine Acres'!$A$1:$O$51</definedName>
    <definedName name="Print_Area_MI" localSheetId="0">A!$B$1:$Q$57</definedName>
    <definedName name="Print_Area_MI" localSheetId="1">'Cafra Pine Acres'!$B$1:$O$49</definedName>
    <definedName name="Towns_with_GIS">#REF!</definedName>
  </definedNames>
  <calcPr calcId="162913"/>
</workbook>
</file>

<file path=xl/calcChain.xml><?xml version="1.0" encoding="utf-8"?>
<calcChain xmlns="http://schemas.openxmlformats.org/spreadsheetml/2006/main">
  <c r="O15" i="1" l="1"/>
  <c r="O54" i="1"/>
  <c r="O30" i="1"/>
  <c r="K9" i="1"/>
  <c r="K10" i="1"/>
  <c r="L10" i="1"/>
  <c r="K11" i="1"/>
  <c r="K13" i="1"/>
  <c r="L13" i="1" s="1"/>
  <c r="K14" i="1"/>
  <c r="K15" i="1"/>
  <c r="L15" i="1" s="1"/>
  <c r="D17" i="1"/>
  <c r="K17" i="1"/>
  <c r="K50" i="1"/>
  <c r="L50" i="1" s="1"/>
  <c r="K18" i="1"/>
  <c r="K19" i="1"/>
  <c r="K21" i="1"/>
  <c r="K23" i="1"/>
  <c r="K25" i="1"/>
  <c r="L25" i="1" s="1"/>
  <c r="K27" i="1"/>
  <c r="K29" i="1"/>
  <c r="L29" i="1" s="1"/>
  <c r="K30" i="1"/>
  <c r="K31" i="1"/>
  <c r="L31" i="1" s="1"/>
  <c r="K33" i="1"/>
  <c r="K34" i="1"/>
  <c r="K35" i="1"/>
  <c r="K37" i="1"/>
  <c r="L37" i="1"/>
  <c r="K39" i="1"/>
  <c r="K41" i="1"/>
  <c r="L41" i="1" s="1"/>
  <c r="K42" i="1"/>
  <c r="K43" i="1"/>
  <c r="L43" i="1" s="1"/>
  <c r="K45" i="1"/>
  <c r="K46" i="1"/>
  <c r="K47" i="1"/>
  <c r="L47" i="1" s="1"/>
  <c r="K49" i="1"/>
  <c r="L49" i="1"/>
  <c r="K51" i="1"/>
  <c r="D54" i="1"/>
  <c r="C54" i="1" s="1"/>
  <c r="G54" i="1"/>
  <c r="H54" i="1" s="1"/>
  <c r="L51" i="1"/>
  <c r="H51" i="1"/>
  <c r="C51" i="1"/>
  <c r="H49" i="1"/>
  <c r="C49" i="1"/>
  <c r="H47" i="1"/>
  <c r="C47" i="1"/>
  <c r="L46" i="1"/>
  <c r="H46" i="1"/>
  <c r="C46" i="1"/>
  <c r="L45" i="1"/>
  <c r="H45" i="1"/>
  <c r="C45" i="1"/>
  <c r="H43" i="1"/>
  <c r="C43" i="1"/>
  <c r="L42" i="1"/>
  <c r="H42" i="1"/>
  <c r="C42" i="1"/>
  <c r="H41" i="1"/>
  <c r="C41" i="1"/>
  <c r="L39" i="1"/>
  <c r="H39" i="1"/>
  <c r="C39" i="1"/>
  <c r="L38" i="1"/>
  <c r="H38" i="1"/>
  <c r="C38" i="1"/>
  <c r="H37" i="1"/>
  <c r="C37" i="1"/>
  <c r="L35" i="1"/>
  <c r="H35" i="1"/>
  <c r="C35" i="1"/>
  <c r="L34" i="1"/>
  <c r="H34" i="1"/>
  <c r="C34" i="1"/>
  <c r="L33" i="1"/>
  <c r="H33" i="1"/>
  <c r="C33" i="1"/>
  <c r="H31" i="1"/>
  <c r="C31" i="1"/>
  <c r="L30" i="1"/>
  <c r="H30" i="1"/>
  <c r="C30" i="1"/>
  <c r="H29" i="1"/>
  <c r="C29" i="1"/>
  <c r="L27" i="1"/>
  <c r="H27" i="1"/>
  <c r="C27" i="1"/>
  <c r="L26" i="1"/>
  <c r="H26" i="1"/>
  <c r="C26" i="1"/>
  <c r="H25" i="1"/>
  <c r="C25" i="1"/>
  <c r="L23" i="1"/>
  <c r="H23" i="1"/>
  <c r="C23" i="1"/>
  <c r="L22" i="1"/>
  <c r="H22" i="1"/>
  <c r="C22" i="1"/>
  <c r="L21" i="1"/>
  <c r="H21" i="1"/>
  <c r="C21" i="1"/>
  <c r="L19" i="1"/>
  <c r="H19" i="1"/>
  <c r="C19" i="1"/>
  <c r="L18" i="1"/>
  <c r="H18" i="1"/>
  <c r="C18" i="1"/>
  <c r="H50" i="1"/>
  <c r="C50" i="1"/>
  <c r="L17" i="1"/>
  <c r="H17" i="1"/>
  <c r="C17" i="1"/>
  <c r="H15" i="1"/>
  <c r="C15" i="1"/>
  <c r="L14" i="1"/>
  <c r="H14" i="1"/>
  <c r="C14" i="1"/>
  <c r="H13" i="1"/>
  <c r="C13" i="1"/>
  <c r="L11" i="1"/>
  <c r="H11" i="1"/>
  <c r="C11" i="1"/>
  <c r="H10" i="1"/>
  <c r="C10" i="1"/>
  <c r="L9" i="1"/>
  <c r="H9" i="1"/>
  <c r="C9" i="1"/>
  <c r="N14" i="2"/>
  <c r="M14" i="2"/>
  <c r="M44" i="2" s="1"/>
  <c r="M26" i="2"/>
  <c r="J10" i="2"/>
  <c r="J44" i="2" s="1"/>
  <c r="J9" i="2"/>
  <c r="J11" i="2"/>
  <c r="J12" i="2"/>
  <c r="J13" i="2"/>
  <c r="J14" i="2"/>
  <c r="E15" i="2"/>
  <c r="J15" i="2"/>
  <c r="J16" i="2"/>
  <c r="J17" i="2"/>
  <c r="J18" i="2"/>
  <c r="J19" i="2"/>
  <c r="J21" i="2"/>
  <c r="J22" i="2"/>
  <c r="J24" i="2"/>
  <c r="J25" i="2"/>
  <c r="J26" i="2"/>
  <c r="J27" i="2"/>
  <c r="J28" i="2"/>
  <c r="J30" i="2"/>
  <c r="J29" i="2"/>
  <c r="J31" i="2"/>
  <c r="J34" i="2"/>
  <c r="J33" i="2"/>
  <c r="J35" i="2"/>
  <c r="J36" i="2"/>
  <c r="J37" i="2"/>
  <c r="J38" i="2"/>
  <c r="J39" i="2"/>
  <c r="J40" i="2"/>
  <c r="J41" i="2"/>
  <c r="E44" i="2"/>
  <c r="C44" i="2" s="1"/>
  <c r="G44" i="2"/>
  <c r="C41" i="2"/>
  <c r="C40" i="2"/>
  <c r="C39" i="2"/>
  <c r="C38" i="2"/>
  <c r="C37" i="2"/>
  <c r="C36" i="2"/>
  <c r="C35" i="2"/>
  <c r="C33" i="2"/>
  <c r="C34" i="2"/>
  <c r="C32" i="2"/>
  <c r="C31" i="2"/>
  <c r="C29" i="2"/>
  <c r="C30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C10" i="2"/>
  <c r="K54" i="1" l="1"/>
  <c r="L54" i="1" s="1"/>
</calcChain>
</file>

<file path=xl/sharedStrings.xml><?xml version="1.0" encoding="utf-8"?>
<sst xmlns="http://schemas.openxmlformats.org/spreadsheetml/2006/main" count="126" uniqueCount="74">
  <si>
    <t>Land Area,  Land Under Pinelands and CAFRA Jurisdiction and Ocean and Bay Frontage</t>
  </si>
  <si>
    <t>TOTAL LAND AREA</t>
  </si>
  <si>
    <t>Pinelands Comprehensive Management Plan</t>
  </si>
  <si>
    <t>Coastal Area Facility Review Act</t>
  </si>
  <si>
    <t>Ocean Frontage</t>
  </si>
  <si>
    <t>Bay Frontage</t>
  </si>
  <si>
    <t>(CAFRA)</t>
  </si>
  <si>
    <t>Municipality</t>
  </si>
  <si>
    <t xml:space="preserve"> Sq. Mi.</t>
  </si>
  <si>
    <t xml:space="preserve">  Acres</t>
  </si>
  <si>
    <t>Acres</t>
  </si>
  <si>
    <t>Percent</t>
  </si>
  <si>
    <t xml:space="preserve">         Miles</t>
  </si>
  <si>
    <t>Miles</t>
  </si>
  <si>
    <t>Barnegat Township</t>
  </si>
  <si>
    <t>Barnegat Light Borough</t>
  </si>
  <si>
    <t>Bay Head Borough</t>
  </si>
  <si>
    <t>Beach Haven Borough</t>
  </si>
  <si>
    <t>Beachwood Borough</t>
  </si>
  <si>
    <t>Berkeley Township *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</si>
  <si>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</si>
  <si>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</si>
  <si>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</si>
  <si>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</si>
  <si>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</si>
  <si>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</si>
  <si>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</si>
  <si>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</si>
  <si>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</si>
  <si>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 **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</si>
  <si>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</si>
  <si>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</si>
  <si>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</si>
  <si>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</si>
  <si>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</si>
  <si>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</si>
  <si>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</si>
  <si>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</si>
  <si>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</si>
  <si>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</si>
  <si>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</si>
  <si>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</si>
  <si>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</si>
  <si>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</si>
  <si>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</si>
  <si>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</si>
  <si>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</si>
  <si>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/>
  </si>
  <si>
    <t xml:space="preserve"> Sq. Mi. (GIS)</t>
  </si>
  <si>
    <t>ACRES (GIS)</t>
  </si>
  <si>
    <t>PINEACRES (GIS)</t>
  </si>
  <si>
    <t>CAFRAACRES (GIS)</t>
  </si>
  <si>
    <t xml:space="preserve">         OCEAN Miles (GIS)</t>
  </si>
  <si>
    <t>2.14</t>
  </si>
  <si>
    <t>1.26</t>
  </si>
  <si>
    <t>.83</t>
  </si>
  <si>
    <t>1.22</t>
  </si>
  <si>
    <t>2.99</t>
  </si>
  <si>
    <t>2.00</t>
  </si>
  <si>
    <t>1.31</t>
  </si>
  <si>
    <t>5.52</t>
  </si>
  <si>
    <t>3,533.29</t>
  </si>
  <si>
    <t>13.18</t>
  </si>
  <si>
    <t>2.18</t>
  </si>
  <si>
    <t>0</t>
  </si>
  <si>
    <t>1.83</t>
  </si>
  <si>
    <t>.74</t>
  </si>
  <si>
    <t>1.68</t>
  </si>
  <si>
    <t>1.34</t>
  </si>
  <si>
    <t>1.42</t>
  </si>
  <si>
    <t>640.83</t>
  </si>
  <si>
    <t>407,810.54</t>
  </si>
  <si>
    <t>Toms River Township***</t>
  </si>
  <si>
    <t>Toms River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</si>
</sst>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)"/>
    <numFmt numFmtId="165" formatCode="0.0%"/>
    <numFmt numFmtId="166" formatCode="0.00000000000"/>
  </numFmts>
  <fonts count="6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8"/>
      <name val="Barrett Wide"/>
      <family val="2"/>
    </font>
    <font>
      <sz val="12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3"/>
      </patternFill>
    </fill>
    <fill>
      <patternFill patternType="solid">
        <fgColor theme="0" tint="-0.14996795556505021"/>
        <bgColor theme="0" tint="-0.24994659260841701"/>
      </patternFill>
    </fill>
  </fills>
  <borders count="17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theme="1"/>
      </left>
      <right/>
      <top/>
      <bottom/>
      <diagonal/>
    </border>
  </borders>
  <cellStyleXfs count="2">
    <xf numFmtId="37" fontId="0" fillId="0" borderId="0"/>
    <xf numFmtId="37" fontId="4" fillId="0" borderId="0"/>
  </cellStyleXfs>
  <cellXfs count="103">
    <xf numFmtId="37" fontId="0" fillId="0" borderId="0" xfId="0"/>
    <xf numFmtId="37" fontId="1" fillId="0" borderId="1" xfId="0" applyFont="1" applyBorder="1"/>
    <xf numFmtId="37" fontId="2" fillId="0" borderId="0" xfId="0" applyFont="1"/>
    <xf numFmtId="39" fontId="2" fillId="0" borderId="0" xfId="0" applyNumberFormat="1" applyFont="1" applyProtection="1"/>
    <xf numFmtId="37" fontId="2" fillId="0" borderId="1" xfId="0" applyFont="1" applyBorder="1"/>
    <xf numFmtId="37" fontId="2" fillId="0" borderId="0" xfId="0" applyFont="1" applyBorder="1"/>
    <xf numFmtId="39" fontId="2" fillId="0" borderId="0" xfId="0" applyNumberFormat="1" applyFont="1" applyBorder="1" applyProtection="1"/>
    <xf numFmtId="37" fontId="2" fillId="0" borderId="2" xfId="0" applyFont="1" applyBorder="1"/>
    <xf numFmtId="37" fontId="1" fillId="0" borderId="0" xfId="0" applyFont="1" applyBorder="1"/>
    <xf numFmtId="164" fontId="2" fillId="0" borderId="0" xfId="0" applyNumberFormat="1" applyFont="1" applyBorder="1" applyProtection="1"/>
    <xf numFmtId="165" fontId="2" fillId="0" borderId="0" xfId="0" applyNumberFormat="1" applyFont="1" applyBorder="1" applyProtection="1"/>
    <xf numFmtId="39" fontId="1" fillId="0" borderId="0" xfId="0" applyNumberFormat="1" applyFont="1" applyBorder="1" applyProtection="1"/>
    <xf numFmtId="165" fontId="1" fillId="0" borderId="0" xfId="0" applyNumberFormat="1" applyFont="1" applyBorder="1" applyProtection="1"/>
    <xf numFmtId="37" fontId="1" fillId="0" borderId="2" xfId="0" applyFont="1" applyBorder="1"/>
    <xf numFmtId="164" fontId="1" fillId="0" borderId="0" xfId="0" applyNumberFormat="1" applyFont="1" applyBorder="1" applyProtection="1"/>
    <xf numFmtId="37" fontId="2" fillId="0" borderId="3" xfId="0" applyFont="1" applyBorder="1"/>
    <xf numFmtId="37" fontId="1" fillId="0" borderId="4" xfId="0" applyFont="1" applyBorder="1"/>
    <xf numFmtId="39" fontId="1" fillId="0" borderId="4" xfId="0" applyNumberFormat="1" applyFont="1" applyBorder="1" applyProtection="1"/>
    <xf numFmtId="37" fontId="1" fillId="0" borderId="5" xfId="0" applyFont="1" applyBorder="1"/>
    <xf numFmtId="37" fontId="2" fillId="0" borderId="0" xfId="1" applyFont="1"/>
    <xf numFmtId="39" fontId="2" fillId="0" borderId="0" xfId="1" applyNumberFormat="1" applyFont="1" applyProtection="1"/>
    <xf numFmtId="37" fontId="2" fillId="0" borderId="0" xfId="1" applyFont="1" applyAlignment="1">
      <alignment horizontal="right"/>
    </xf>
    <xf numFmtId="37" fontId="2" fillId="2" borderId="6" xfId="1" applyFont="1" applyFill="1" applyBorder="1"/>
    <xf numFmtId="37" fontId="2" fillId="2" borderId="7" xfId="1" applyFont="1" applyFill="1" applyBorder="1"/>
    <xf numFmtId="39" fontId="2" fillId="2" borderId="7" xfId="1" applyNumberFormat="1" applyFont="1" applyFill="1" applyBorder="1" applyProtection="1"/>
    <xf numFmtId="37" fontId="2" fillId="2" borderId="7" xfId="1" applyFont="1" applyFill="1" applyBorder="1" applyAlignment="1">
      <alignment horizontal="right"/>
    </xf>
    <xf numFmtId="37" fontId="2" fillId="2" borderId="1" xfId="1" applyFont="1" applyFill="1" applyBorder="1"/>
    <xf numFmtId="37" fontId="1" fillId="2" borderId="0" xfId="1" applyFont="1" applyFill="1" applyBorder="1"/>
    <xf numFmtId="37" fontId="1" fillId="2" borderId="0" xfId="1" applyFont="1" applyFill="1" applyBorder="1" applyAlignment="1">
      <alignment horizontal="centerContinuous"/>
    </xf>
    <xf numFmtId="39" fontId="1" fillId="2" borderId="0" xfId="1" applyNumberFormat="1" applyFont="1" applyFill="1" applyBorder="1" applyAlignment="1" applyProtection="1">
      <alignment horizontal="centerContinuous"/>
    </xf>
    <xf numFmtId="37" fontId="1" fillId="2" borderId="0" xfId="1" applyFont="1" applyFill="1" applyBorder="1" applyAlignment="1">
      <alignment horizontal="right"/>
    </xf>
    <xf numFmtId="39" fontId="1" fillId="2" borderId="0" xfId="1" applyNumberFormat="1" applyFont="1" applyFill="1" applyBorder="1" applyProtection="1"/>
    <xf numFmtId="39" fontId="1" fillId="2" borderId="0" xfId="1" applyNumberFormat="1" applyFont="1" applyFill="1" applyBorder="1" applyAlignment="1" applyProtection="1">
      <alignment horizontal="right"/>
    </xf>
    <xf numFmtId="37" fontId="2" fillId="2" borderId="3" xfId="1" applyFont="1" applyFill="1" applyBorder="1"/>
    <xf numFmtId="37" fontId="2" fillId="2" borderId="4" xfId="1" applyFont="1" applyFill="1" applyBorder="1"/>
    <xf numFmtId="39" fontId="2" fillId="2" borderId="4" xfId="1" applyNumberFormat="1" applyFont="1" applyFill="1" applyBorder="1" applyProtection="1"/>
    <xf numFmtId="37" fontId="2" fillId="2" borderId="4" xfId="1" applyFont="1" applyFill="1" applyBorder="1" applyAlignment="1">
      <alignment horizontal="right"/>
    </xf>
    <xf numFmtId="37" fontId="2" fillId="0" borderId="1" xfId="1" applyFont="1" applyBorder="1"/>
    <xf numFmtId="37" fontId="2" fillId="0" borderId="0" xfId="1" applyFont="1" applyBorder="1"/>
    <xf numFmtId="39" fontId="2" fillId="0" borderId="0" xfId="1" applyNumberFormat="1" applyFont="1" applyBorder="1" applyProtection="1"/>
    <xf numFmtId="37" fontId="2" fillId="0" borderId="0" xfId="1" applyFont="1" applyBorder="1" applyAlignment="1">
      <alignment horizontal="right"/>
    </xf>
    <xf numFmtId="37" fontId="1" fillId="0" borderId="0" xfId="1" applyFont="1" applyBorder="1"/>
    <xf numFmtId="164" fontId="2" fillId="0" borderId="0" xfId="1" applyNumberFormat="1" applyFont="1" applyBorder="1" applyProtection="1"/>
    <xf numFmtId="2" fontId="4" fillId="0" borderId="0" xfId="1" applyNumberFormat="1"/>
    <xf numFmtId="4" fontId="4" fillId="0" borderId="0" xfId="1" applyNumberFormat="1" applyAlignment="1">
      <alignment horizontal="right"/>
    </xf>
    <xf numFmtId="3" fontId="4" fillId="0" borderId="0" xfId="1" applyNumberFormat="1"/>
    <xf numFmtId="0" fontId="4" fillId="0" borderId="0" xfId="1" quotePrefix="1" applyNumberFormat="1" applyAlignment="1">
      <alignment horizontal="right"/>
    </xf>
    <xf numFmtId="164" fontId="2" fillId="0" borderId="0" xfId="1" applyNumberFormat="1" applyFont="1" applyBorder="1" applyAlignment="1" applyProtection="1">
      <alignment horizontal="right"/>
    </xf>
    <xf numFmtId="37" fontId="2" fillId="0" borderId="0" xfId="1" applyFont="1" applyFill="1" applyBorder="1"/>
    <xf numFmtId="166" fontId="4" fillId="0" borderId="0" xfId="1" quotePrefix="1" applyNumberFormat="1" applyAlignment="1">
      <alignment horizontal="right"/>
    </xf>
    <xf numFmtId="4" fontId="4" fillId="0" borderId="0" xfId="1" quotePrefix="1" applyNumberFormat="1" applyAlignment="1">
      <alignment horizontal="right"/>
    </xf>
    <xf numFmtId="3" fontId="2" fillId="0" borderId="0" xfId="1" quotePrefix="1" applyNumberFormat="1" applyFont="1" applyBorder="1" applyAlignment="1">
      <alignment horizontal="right"/>
    </xf>
    <xf numFmtId="39" fontId="1" fillId="0" borderId="0" xfId="1" applyNumberFormat="1" applyFont="1" applyBorder="1" applyProtection="1"/>
    <xf numFmtId="37" fontId="1" fillId="0" borderId="0" xfId="1" applyFont="1" applyBorder="1" applyAlignment="1">
      <alignment horizontal="right"/>
    </xf>
    <xf numFmtId="37" fontId="1" fillId="0" borderId="1" xfId="1" applyFont="1" applyBorder="1"/>
    <xf numFmtId="164" fontId="1" fillId="0" borderId="0" xfId="1" applyNumberFormat="1" applyFont="1" applyBorder="1" applyProtection="1"/>
    <xf numFmtId="2" fontId="1" fillId="0" borderId="0" xfId="1" quotePrefix="1" applyNumberFormat="1" applyFont="1" applyAlignment="1">
      <alignment horizontal="right"/>
    </xf>
    <xf numFmtId="4" fontId="1" fillId="0" borderId="0" xfId="1" quotePrefix="1" applyNumberFormat="1" applyFont="1" applyAlignment="1">
      <alignment horizontal="right"/>
    </xf>
    <xf numFmtId="37" fontId="2" fillId="0" borderId="3" xfId="1" applyFont="1" applyBorder="1"/>
    <xf numFmtId="37" fontId="1" fillId="0" borderId="4" xfId="1" applyFont="1" applyBorder="1"/>
    <xf numFmtId="39" fontId="1" fillId="0" borderId="4" xfId="1" applyNumberFormat="1" applyFont="1" applyBorder="1" applyProtection="1"/>
    <xf numFmtId="37" fontId="1" fillId="0" borderId="4" xfId="1" applyFont="1" applyBorder="1" applyAlignment="1">
      <alignment horizontal="right"/>
    </xf>
    <xf numFmtId="39" fontId="2" fillId="0" borderId="8" xfId="0" applyNumberFormat="1" applyFont="1" applyBorder="1" applyProtection="1"/>
    <xf numFmtId="39" fontId="1" fillId="0" borderId="8" xfId="0" applyNumberFormat="1" applyFont="1" applyBorder="1" applyProtection="1"/>
    <xf numFmtId="39" fontId="1" fillId="0" borderId="9" xfId="0" applyNumberFormat="1" applyFont="1" applyBorder="1" applyProtection="1"/>
    <xf numFmtId="37" fontId="2" fillId="0" borderId="8" xfId="0" applyFont="1" applyBorder="1"/>
    <xf numFmtId="37" fontId="1" fillId="0" borderId="8" xfId="0" applyFont="1" applyBorder="1"/>
    <xf numFmtId="37" fontId="1" fillId="0" borderId="9" xfId="0" applyFont="1" applyBorder="1"/>
    <xf numFmtId="37" fontId="2" fillId="0" borderId="10" xfId="0" applyFont="1" applyBorder="1"/>
    <xf numFmtId="37" fontId="1" fillId="0" borderId="11" xfId="0" applyFont="1" applyBorder="1"/>
    <xf numFmtId="164" fontId="2" fillId="0" borderId="11" xfId="0" applyNumberFormat="1" applyFont="1" applyBorder="1" applyProtection="1"/>
    <xf numFmtId="39" fontId="2" fillId="0" borderId="11" xfId="0" applyNumberFormat="1" applyFont="1" applyBorder="1" applyProtection="1"/>
    <xf numFmtId="39" fontId="2" fillId="0" borderId="12" xfId="0" applyNumberFormat="1" applyFont="1" applyBorder="1" applyProtection="1"/>
    <xf numFmtId="37" fontId="2" fillId="0" borderId="11" xfId="0" applyFont="1" applyBorder="1"/>
    <xf numFmtId="37" fontId="2" fillId="0" borderId="12" xfId="0" applyFont="1" applyBorder="1"/>
    <xf numFmtId="37" fontId="2" fillId="0" borderId="13" xfId="0" applyFont="1" applyBorder="1"/>
    <xf numFmtId="37" fontId="5" fillId="0" borderId="0" xfId="0" applyFont="1" applyAlignment="1">
      <alignment horizontal="center"/>
    </xf>
    <xf numFmtId="37" fontId="3" fillId="0" borderId="0" xfId="1" applyFont="1" applyAlignment="1">
      <alignment horizontal="center"/>
    </xf>
    <xf numFmtId="37" fontId="2" fillId="3" borderId="6" xfId="0" applyFont="1" applyFill="1" applyBorder="1"/>
    <xf numFmtId="37" fontId="2" fillId="3" borderId="7" xfId="0" applyFont="1" applyFill="1" applyBorder="1"/>
    <xf numFmtId="39" fontId="2" fillId="3" borderId="7" xfId="0" applyNumberFormat="1" applyFont="1" applyFill="1" applyBorder="1" applyProtection="1"/>
    <xf numFmtId="39" fontId="2" fillId="3" borderId="14" xfId="0" applyNumberFormat="1" applyFont="1" applyFill="1" applyBorder="1" applyProtection="1"/>
    <xf numFmtId="37" fontId="2" fillId="3" borderId="14" xfId="0" applyFont="1" applyFill="1" applyBorder="1"/>
    <xf numFmtId="37" fontId="2" fillId="3" borderId="15" xfId="0" applyFont="1" applyFill="1" applyBorder="1"/>
    <xf numFmtId="37" fontId="2" fillId="3" borderId="1" xfId="0" applyFont="1" applyFill="1" applyBorder="1"/>
    <xf numFmtId="37" fontId="1" fillId="3" borderId="0" xfId="0" applyFont="1" applyFill="1" applyBorder="1"/>
    <xf numFmtId="37" fontId="1" fillId="3" borderId="0" xfId="0" applyFont="1" applyFill="1" applyBorder="1" applyAlignment="1">
      <alignment horizontal="centerContinuous"/>
    </xf>
    <xf numFmtId="39" fontId="1" fillId="3" borderId="0" xfId="0" applyNumberFormat="1" applyFont="1" applyFill="1" applyBorder="1" applyAlignment="1" applyProtection="1">
      <alignment horizontal="centerContinuous"/>
    </xf>
    <xf numFmtId="39" fontId="1" fillId="3" borderId="8" xfId="0" applyNumberFormat="1" applyFont="1" applyFill="1" applyBorder="1" applyProtection="1"/>
    <xf numFmtId="37" fontId="1" fillId="3" borderId="16" xfId="0" applyFont="1" applyFill="1" applyBorder="1" applyAlignment="1">
      <alignment horizontal="centerContinuous"/>
    </xf>
    <xf numFmtId="37" fontId="1" fillId="3" borderId="8" xfId="0" applyFont="1" applyFill="1" applyBorder="1"/>
    <xf numFmtId="37" fontId="1" fillId="3" borderId="8" xfId="0" applyFont="1" applyFill="1" applyBorder="1" applyAlignment="1">
      <alignment horizontal="centerContinuous"/>
    </xf>
    <xf numFmtId="37" fontId="1" fillId="3" borderId="0" xfId="0" applyFont="1" applyFill="1" applyBorder="1" applyAlignment="1">
      <alignment horizontal="right"/>
    </xf>
    <xf numFmtId="37" fontId="1" fillId="3" borderId="2" xfId="0" applyFont="1" applyFill="1" applyBorder="1"/>
    <xf numFmtId="39" fontId="1" fillId="3" borderId="0" xfId="0" applyNumberFormat="1" applyFont="1" applyFill="1" applyBorder="1" applyProtection="1"/>
    <xf numFmtId="39" fontId="1" fillId="3" borderId="0" xfId="0" applyNumberFormat="1" applyFont="1" applyFill="1" applyBorder="1" applyAlignment="1" applyProtection="1">
      <alignment horizontal="right"/>
    </xf>
    <xf numFmtId="39" fontId="1" fillId="3" borderId="8" xfId="0" applyNumberFormat="1" applyFont="1" applyFill="1" applyBorder="1" applyAlignment="1" applyProtection="1">
      <alignment horizontal="right"/>
    </xf>
    <xf numFmtId="37" fontId="2" fillId="3" borderId="3" xfId="0" applyFont="1" applyFill="1" applyBorder="1"/>
    <xf numFmtId="37" fontId="2" fillId="3" borderId="4" xfId="0" applyFont="1" applyFill="1" applyBorder="1"/>
    <xf numFmtId="39" fontId="2" fillId="3" borderId="4" xfId="0" applyNumberFormat="1" applyFont="1" applyFill="1" applyBorder="1" applyProtection="1"/>
    <xf numFmtId="39" fontId="2" fillId="3" borderId="9" xfId="0" applyNumberFormat="1" applyFont="1" applyFill="1" applyBorder="1" applyProtection="1"/>
    <xf numFmtId="37" fontId="2" fillId="3" borderId="9" xfId="0" applyFont="1" applyFill="1" applyBorder="1"/>
    <xf numFmtId="37" fontId="2" fillId="3" borderId="5" xfId="0" applyFont="1" applyFill="1" applyBorder="1"/>
  </cellXfs>
  <cellStyles count="2">
    <cellStyle name="Normal" xfId="0" builtinId="0"/>
    <cellStyle name="Normal_CAFRAPINEACR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55</xdr:row>
      <xdr:rowOff>28575</xdr:rowOff>
    </xdr:from>
    <xdr:to>
      <xdr:col>17</xdr:col>
      <xdr:colOff>0</xdr:colOff>
      <xdr:row>57</xdr:row>
      <xdr:rowOff>0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923925" y="9448800"/>
          <a:ext cx="12982575" cy="1028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*Berkeley Township ocean frontage includes Island Beach State Park, which totals 9.74 miles.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**Little Egg Harbor contains an overlap of approximately 5,900 acres in the Pinelands / CAFRA zones.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***Effective November 14, 2006, Dover Township was officially renamed Toms River Township.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NJ Pinelands Comprehensive Management Plan;  NJ Dept. of Environ. Protection &amp; Energy;  Ocean County Planning Board;  Bayfront miles calculated from US Census Bureau TIGER files.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Municipal land area as per 208 Water Management Plan, Ocean County Planning Board, 1978.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December 2006.</a:t>
          </a:r>
        </a:p>
      </xdr:txBody>
    </xdr:sp>
    <xdr:clientData fLocksWithSheet="0"/>
  </xdr:twoCellAnchor>
  <xdr:twoCellAnchor>
    <xdr:from>
      <xdr:col>0</xdr:col>
      <xdr:colOff>0</xdr:colOff>
      <xdr:row>55</xdr:row>
      <xdr:rowOff>28575</xdr:rowOff>
    </xdr:from>
    <xdr:to>
      <xdr:col>1</xdr:col>
      <xdr:colOff>771525</xdr:colOff>
      <xdr:row>57</xdr:row>
      <xdr:rowOff>0</xdr:rowOff>
    </xdr:to>
    <xdr:sp macro="" textlink="" fLocksText="0">
      <xdr:nvSpPr>
        <xdr:cNvPr id="1026" name="Text 2"/>
        <xdr:cNvSpPr txBox="1">
          <a:spLocks noChangeArrowheads="1"/>
        </xdr:cNvSpPr>
      </xdr:nvSpPr>
      <xdr:spPr bwMode="auto">
        <a:xfrm>
          <a:off x="0" y="9448800"/>
          <a:ext cx="923925" cy="1028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 fLocksWithSheet="0"/>
  </xdr:twoCellAnchor>
  <xdr:twoCellAnchor>
    <xdr:from>
      <xdr:col>1</xdr:col>
      <xdr:colOff>771525</xdr:colOff>
      <xdr:row>55</xdr:row>
      <xdr:rowOff>28575</xdr:rowOff>
    </xdr:from>
    <xdr:to>
      <xdr:col>17</xdr:col>
      <xdr:colOff>0</xdr:colOff>
      <xdr:row>57</xdr:row>
      <xdr:rowOff>0</xdr:rowOff>
    </xdr:to>
    <xdr:sp macro="" textlink="" fLocksText="0">
      <xdr:nvSpPr>
        <xdr:cNvPr id="1027" name="Text 1"/>
        <xdr:cNvSpPr txBox="1">
          <a:spLocks noChangeArrowheads="1"/>
        </xdr:cNvSpPr>
      </xdr:nvSpPr>
      <xdr:spPr bwMode="auto">
        <a:xfrm>
          <a:off x="923925" y="9448800"/>
          <a:ext cx="12982575" cy="1028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*Berkeley Township ocean frontage includes Island Beach State Park, which totals 9.74 miles.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**Little Egg Harbor contains an overlap of approximately 5,900 acres in the Pinelands / CAFRA zones.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NJ Pinelands Comprehensive Management Plan;  NJ Dept. of Environ. Protection &amp; Energy;  Ocean County Planning Board;  Bayfront miles calculated from US Census Bureau TIGER files.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Municipal land area as per 208 Water Management Plan, Ocean County Planning Board, 1978.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December 2006.</a:t>
          </a:r>
        </a:p>
      </xdr:txBody>
    </xdr:sp>
    <xdr:clientData fLocksWithSheet="0"/>
  </xdr:twoCellAnchor>
  <xdr:twoCellAnchor>
    <xdr:from>
      <xdr:col>0</xdr:col>
      <xdr:colOff>0</xdr:colOff>
      <xdr:row>55</xdr:row>
      <xdr:rowOff>28575</xdr:rowOff>
    </xdr:from>
    <xdr:to>
      <xdr:col>1</xdr:col>
      <xdr:colOff>771525</xdr:colOff>
      <xdr:row>57</xdr:row>
      <xdr:rowOff>0</xdr:rowOff>
    </xdr:to>
    <xdr:sp macro="" textlink="" fLocksText="0">
      <xdr:nvSpPr>
        <xdr:cNvPr id="1028" name="Text 2"/>
        <xdr:cNvSpPr txBox="1">
          <a:spLocks noChangeArrowheads="1"/>
        </xdr:cNvSpPr>
      </xdr:nvSpPr>
      <xdr:spPr bwMode="auto">
        <a:xfrm>
          <a:off x="0" y="9448800"/>
          <a:ext cx="923925" cy="1028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46</xdr:row>
      <xdr:rowOff>0</xdr:rowOff>
    </xdr:from>
    <xdr:to>
      <xdr:col>15</xdr:col>
      <xdr:colOff>9525</xdr:colOff>
      <xdr:row>52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933450" y="8610600"/>
          <a:ext cx="183546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*Berkeley Township ocean frontage includes Island Beach State Park, which totals 9.74 miles.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**Little Egg Harbor contains an overlap of approximately 5,900 acres in the Pinelands / CAFRA zones.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NJ Pinelands Comprehensive Management Plan;  NJ Dept. of Environ. Protection &amp; Energy;  Ocean County Planning Board;  Bayfront miles calculated from US Census Bureau TIGER files.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Municipal land area as per 208 Water Management Plan, Ocean County Planning Board, 1978.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***Effective November 14, 2006, Dover Township was officially renamed Toms River Township.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December 2006.</a:t>
          </a:r>
        </a:p>
      </xdr:txBody>
    </xdr:sp>
    <xdr:clientData fLocksWithSheet="0"/>
  </xdr:twoCellAnchor>
  <xdr:twoCellAnchor>
    <xdr:from>
      <xdr:col>0</xdr:col>
      <xdr:colOff>19050</xdr:colOff>
      <xdr:row>46</xdr:row>
      <xdr:rowOff>0</xdr:rowOff>
    </xdr:from>
    <xdr:to>
      <xdr:col>1</xdr:col>
      <xdr:colOff>790575</xdr:colOff>
      <xdr:row>52</xdr:row>
      <xdr:rowOff>0</xdr:rowOff>
    </xdr:to>
    <xdr:sp macro="" textlink="" fLocksText="0">
      <xdr:nvSpPr>
        <xdr:cNvPr id="2050" name="Text 2"/>
        <xdr:cNvSpPr txBox="1">
          <a:spLocks noChangeArrowheads="1"/>
        </xdr:cNvSpPr>
      </xdr:nvSpPr>
      <xdr:spPr bwMode="auto">
        <a:xfrm>
          <a:off x="19050" y="8610600"/>
          <a:ext cx="92392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Q57"/>
  <sheetViews>
    <sheetView tabSelected="1" defaultGridColor="0" colorId="22" zoomScaleNormal="100" workbookViewId="0">
      <selection activeCell="H27" sqref="H27"/>
    </sheetView>
  </sheetViews>
  <sheetFormatPr defaultColWidth="11.77734375" defaultRowHeight="15" x14ac:dyDescent="0.2"/>
  <cols>
    <col min="1" max="1" width="1.77734375" style="2" customWidth="1"/>
    <col min="2" max="2" width="28.5546875" style="2" customWidth="1"/>
    <col min="3" max="3" width="9.77734375" style="2" customWidth="1"/>
    <col min="4" max="4" width="14.77734375" style="2" customWidth="1"/>
    <col min="5" max="5" width="2.33203125" style="2" customWidth="1"/>
    <col min="6" max="6" width="2.6640625" style="2" customWidth="1"/>
    <col min="7" max="7" width="15.33203125" style="2" customWidth="1"/>
    <col min="8" max="8" width="15.44140625" style="2" customWidth="1"/>
    <col min="9" max="9" width="5.44140625" style="2" customWidth="1"/>
    <col min="10" max="10" width="3.44140625" style="2" customWidth="1"/>
    <col min="11" max="11" width="10.77734375" style="2" customWidth="1"/>
    <col min="12" max="12" width="11.88671875" style="2" customWidth="1"/>
    <col min="13" max="13" width="3.44140625" style="2" customWidth="1"/>
    <col min="14" max="14" width="4.77734375" style="2" customWidth="1"/>
    <col min="15" max="15" width="14.6640625" style="2" bestFit="1" customWidth="1"/>
    <col min="16" max="16" width="12.44140625" style="2" bestFit="1" customWidth="1"/>
    <col min="17" max="17" width="3.5546875" style="2" customWidth="1"/>
    <col min="18" max="16384" width="11.77734375" style="2"/>
  </cols>
  <sheetData>
    <row r="1" spans="1:17" ht="23.25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75" thickBot="1" x14ac:dyDescent="0.25">
      <c r="D2" s="3"/>
      <c r="E2" s="3"/>
    </row>
    <row r="3" spans="1:17" ht="8.1" customHeight="1" thickTop="1" x14ac:dyDescent="0.2">
      <c r="A3" s="78"/>
      <c r="B3" s="79"/>
      <c r="C3" s="79"/>
      <c r="D3" s="80"/>
      <c r="E3" s="81"/>
      <c r="F3" s="79"/>
      <c r="G3" s="79"/>
      <c r="H3" s="79"/>
      <c r="I3" s="79"/>
      <c r="J3" s="82"/>
      <c r="K3" s="79"/>
      <c r="L3" s="79"/>
      <c r="M3" s="79"/>
      <c r="N3" s="82"/>
      <c r="O3" s="79"/>
      <c r="P3" s="79"/>
      <c r="Q3" s="83"/>
    </row>
    <row r="4" spans="1:17" ht="15.75" x14ac:dyDescent="0.25">
      <c r="A4" s="84"/>
      <c r="B4" s="85"/>
      <c r="C4" s="86" t="s">
        <v>1</v>
      </c>
      <c r="D4" s="87"/>
      <c r="E4" s="88"/>
      <c r="F4" s="89"/>
      <c r="G4" s="85" t="s">
        <v>2</v>
      </c>
      <c r="H4" s="85"/>
      <c r="I4" s="85"/>
      <c r="J4" s="90"/>
      <c r="K4" s="86" t="s">
        <v>3</v>
      </c>
      <c r="L4" s="86"/>
      <c r="M4" s="86"/>
      <c r="N4" s="91"/>
      <c r="O4" s="92" t="s">
        <v>4</v>
      </c>
      <c r="P4" s="92" t="s">
        <v>5</v>
      </c>
      <c r="Q4" s="93"/>
    </row>
    <row r="5" spans="1:17" ht="15.75" x14ac:dyDescent="0.25">
      <c r="A5" s="84"/>
      <c r="B5" s="85"/>
      <c r="C5" s="85"/>
      <c r="D5" s="94"/>
      <c r="E5" s="88"/>
      <c r="F5" s="85"/>
      <c r="G5" s="85"/>
      <c r="H5" s="85"/>
      <c r="I5" s="85"/>
      <c r="J5" s="90"/>
      <c r="K5" s="86" t="s">
        <v>6</v>
      </c>
      <c r="L5" s="86"/>
      <c r="M5" s="86"/>
      <c r="N5" s="91"/>
      <c r="O5" s="92"/>
      <c r="P5" s="92"/>
      <c r="Q5" s="93"/>
    </row>
    <row r="6" spans="1:17" ht="15.75" x14ac:dyDescent="0.25">
      <c r="A6" s="84"/>
      <c r="B6" s="85" t="s">
        <v>7</v>
      </c>
      <c r="C6" s="92" t="s">
        <v>8</v>
      </c>
      <c r="D6" s="95" t="s">
        <v>9</v>
      </c>
      <c r="E6" s="96"/>
      <c r="F6" s="85"/>
      <c r="G6" s="92" t="s">
        <v>10</v>
      </c>
      <c r="H6" s="92" t="s">
        <v>11</v>
      </c>
      <c r="I6" s="85"/>
      <c r="J6" s="90"/>
      <c r="K6" s="92" t="s">
        <v>10</v>
      </c>
      <c r="L6" s="92" t="s">
        <v>11</v>
      </c>
      <c r="M6" s="92"/>
      <c r="N6" s="90"/>
      <c r="O6" s="92" t="s">
        <v>12</v>
      </c>
      <c r="P6" s="92" t="s">
        <v>13</v>
      </c>
      <c r="Q6" s="93"/>
    </row>
    <row r="7" spans="1:17" ht="8.1" customHeight="1" thickBot="1" x14ac:dyDescent="0.25">
      <c r="A7" s="97"/>
      <c r="B7" s="98"/>
      <c r="C7" s="98"/>
      <c r="D7" s="99"/>
      <c r="E7" s="100"/>
      <c r="F7" s="98"/>
      <c r="G7" s="98"/>
      <c r="H7" s="98"/>
      <c r="I7" s="98"/>
      <c r="J7" s="101"/>
      <c r="K7" s="98"/>
      <c r="L7" s="98"/>
      <c r="M7" s="98"/>
      <c r="N7" s="101"/>
      <c r="O7" s="98"/>
      <c r="P7" s="98"/>
      <c r="Q7" s="102"/>
    </row>
    <row r="8" spans="1:17" ht="8.1" customHeight="1" thickTop="1" x14ac:dyDescent="0.2">
      <c r="A8" s="4"/>
      <c r="B8" s="5"/>
      <c r="C8" s="5"/>
      <c r="D8" s="6"/>
      <c r="E8" s="62"/>
      <c r="F8" s="5"/>
      <c r="G8" s="5"/>
      <c r="H8" s="5"/>
      <c r="I8" s="5"/>
      <c r="J8" s="65"/>
      <c r="K8" s="5"/>
      <c r="L8" s="5"/>
      <c r="M8" s="5"/>
      <c r="N8" s="65"/>
      <c r="O8" s="5"/>
      <c r="P8" s="5"/>
      <c r="Q8" s="7"/>
    </row>
    <row r="9" spans="1:17" ht="15.75" x14ac:dyDescent="0.25">
      <c r="A9" s="4"/>
      <c r="B9" s="8" t="s">
        <v>14</v>
      </c>
      <c r="C9" s="9">
        <f>D9/640</f>
        <v>34.900046875000001</v>
      </c>
      <c r="D9" s="6">
        <v>22336.03</v>
      </c>
      <c r="E9" s="62"/>
      <c r="F9" s="5"/>
      <c r="G9" s="5">
        <v>13972</v>
      </c>
      <c r="H9" s="10">
        <f>G9/$D$9</f>
        <v>0.62553640911119834</v>
      </c>
      <c r="I9" s="5"/>
      <c r="J9" s="65"/>
      <c r="K9" s="5">
        <f>D9-G9</f>
        <v>8364.0299999999988</v>
      </c>
      <c r="L9" s="10">
        <f>K9/D9</f>
        <v>0.3744635908888016</v>
      </c>
      <c r="M9" s="10"/>
      <c r="N9" s="65"/>
      <c r="O9" s="9">
        <v>0</v>
      </c>
      <c r="P9" s="9">
        <v>6.2</v>
      </c>
      <c r="Q9" s="7"/>
    </row>
    <row r="10" spans="1:17" ht="15.75" x14ac:dyDescent="0.25">
      <c r="A10" s="4"/>
      <c r="B10" s="8" t="s">
        <v>15</v>
      </c>
      <c r="C10" s="9">
        <f>D10/640</f>
        <v>0.7</v>
      </c>
      <c r="D10" s="6">
        <v>448</v>
      </c>
      <c r="E10" s="62"/>
      <c r="F10" s="5"/>
      <c r="G10" s="5">
        <v>0</v>
      </c>
      <c r="H10" s="10">
        <f>G10/D10</f>
        <v>0</v>
      </c>
      <c r="I10" s="5"/>
      <c r="J10" s="65"/>
      <c r="K10" s="5">
        <f>D10-G10</f>
        <v>448</v>
      </c>
      <c r="L10" s="10">
        <f>K10/D10</f>
        <v>1</v>
      </c>
      <c r="M10" s="10"/>
      <c r="N10" s="65"/>
      <c r="O10" s="9">
        <v>2.14</v>
      </c>
      <c r="P10" s="9">
        <v>8</v>
      </c>
      <c r="Q10" s="7"/>
    </row>
    <row r="11" spans="1:17" ht="15.75" x14ac:dyDescent="0.25">
      <c r="A11" s="4"/>
      <c r="B11" s="8" t="s">
        <v>16</v>
      </c>
      <c r="C11" s="9">
        <f>D11/640</f>
        <v>0.6</v>
      </c>
      <c r="D11" s="6">
        <v>384</v>
      </c>
      <c r="E11" s="62"/>
      <c r="F11" s="5"/>
      <c r="G11" s="5">
        <v>0</v>
      </c>
      <c r="H11" s="10">
        <f>G11/D11</f>
        <v>0</v>
      </c>
      <c r="I11" s="5"/>
      <c r="J11" s="65"/>
      <c r="K11" s="5">
        <f>D11-G11</f>
        <v>384</v>
      </c>
      <c r="L11" s="10">
        <f>K11/D11</f>
        <v>1</v>
      </c>
      <c r="M11" s="10"/>
      <c r="N11" s="65"/>
      <c r="O11" s="9">
        <v>1.27</v>
      </c>
      <c r="P11" s="9">
        <v>3</v>
      </c>
      <c r="Q11" s="7"/>
    </row>
    <row r="12" spans="1:17" ht="8.1" customHeight="1" x14ac:dyDescent="0.25">
      <c r="A12" s="4"/>
      <c r="B12" s="8"/>
      <c r="C12" s="9"/>
      <c r="D12" s="6"/>
      <c r="E12" s="62"/>
      <c r="F12" s="5"/>
      <c r="G12" s="5"/>
      <c r="H12" s="5"/>
      <c r="I12" s="5"/>
      <c r="J12" s="65"/>
      <c r="K12" s="5"/>
      <c r="L12" s="5"/>
      <c r="M12" s="5"/>
      <c r="N12" s="65"/>
      <c r="O12" s="9"/>
      <c r="P12" s="5"/>
      <c r="Q12" s="7"/>
    </row>
    <row r="13" spans="1:17" ht="15.75" x14ac:dyDescent="0.25">
      <c r="A13" s="4"/>
      <c r="B13" s="8" t="s">
        <v>17</v>
      </c>
      <c r="C13" s="9">
        <f>D13/640</f>
        <v>1</v>
      </c>
      <c r="D13" s="6">
        <v>640</v>
      </c>
      <c r="E13" s="62"/>
      <c r="F13" s="5"/>
      <c r="G13" s="5">
        <v>0</v>
      </c>
      <c r="H13" s="10">
        <f>G13/D13</f>
        <v>0</v>
      </c>
      <c r="I13" s="5"/>
      <c r="J13" s="65"/>
      <c r="K13" s="5">
        <f>D13-G13</f>
        <v>640</v>
      </c>
      <c r="L13" s="10">
        <f>K13/D13</f>
        <v>1</v>
      </c>
      <c r="M13" s="10"/>
      <c r="N13" s="65"/>
      <c r="O13" s="9">
        <v>1.92</v>
      </c>
      <c r="P13" s="9">
        <v>2.61</v>
      </c>
      <c r="Q13" s="7"/>
    </row>
    <row r="14" spans="1:17" ht="15.75" x14ac:dyDescent="0.25">
      <c r="A14" s="4"/>
      <c r="B14" s="8" t="s">
        <v>18</v>
      </c>
      <c r="C14" s="9">
        <f>D14/640</f>
        <v>2.8</v>
      </c>
      <c r="D14" s="6">
        <v>1792</v>
      </c>
      <c r="E14" s="62"/>
      <c r="F14" s="5"/>
      <c r="G14" s="5">
        <v>450</v>
      </c>
      <c r="H14" s="10">
        <f>G14/D14</f>
        <v>0.25111607142857145</v>
      </c>
      <c r="I14" s="5"/>
      <c r="J14" s="65"/>
      <c r="K14" s="5">
        <f>D14-G14</f>
        <v>1342</v>
      </c>
      <c r="L14" s="10">
        <f>K14/D14</f>
        <v>0.7488839285714286</v>
      </c>
      <c r="M14" s="10"/>
      <c r="N14" s="65"/>
      <c r="O14" s="9">
        <v>0</v>
      </c>
      <c r="P14" s="9">
        <v>0.96</v>
      </c>
      <c r="Q14" s="7"/>
    </row>
    <row r="15" spans="1:17" ht="15.75" x14ac:dyDescent="0.25">
      <c r="A15" s="4"/>
      <c r="B15" s="8" t="s">
        <v>19</v>
      </c>
      <c r="C15" s="9">
        <f>D15/640</f>
        <v>41.9</v>
      </c>
      <c r="D15" s="6">
        <v>26816</v>
      </c>
      <c r="E15" s="62"/>
      <c r="F15" s="5"/>
      <c r="G15" s="5">
        <v>10304</v>
      </c>
      <c r="H15" s="10">
        <f>G15/D15</f>
        <v>0.38424821002386633</v>
      </c>
      <c r="I15" s="5"/>
      <c r="J15" s="65"/>
      <c r="K15" s="5">
        <f>D15-G15</f>
        <v>16512</v>
      </c>
      <c r="L15" s="10">
        <f>K15/D15</f>
        <v>0.61575178997613367</v>
      </c>
      <c r="M15" s="10"/>
      <c r="N15" s="65"/>
      <c r="O15" s="9">
        <f>0.48+9.8</f>
        <v>10.280000000000001</v>
      </c>
      <c r="P15" s="9">
        <v>26.33</v>
      </c>
      <c r="Q15" s="7"/>
    </row>
    <row r="16" spans="1:17" ht="8.1" customHeight="1" x14ac:dyDescent="0.25">
      <c r="A16" s="4"/>
      <c r="B16" s="8"/>
      <c r="C16" s="9"/>
      <c r="D16" s="6"/>
      <c r="E16" s="62"/>
      <c r="F16" s="5"/>
      <c r="G16" s="5"/>
      <c r="H16" s="5"/>
      <c r="I16" s="5"/>
      <c r="J16" s="65"/>
      <c r="K16" s="5"/>
      <c r="L16" s="5"/>
      <c r="M16" s="5"/>
      <c r="N16" s="65"/>
      <c r="O16" s="9"/>
      <c r="P16" s="9"/>
      <c r="Q16" s="7"/>
    </row>
    <row r="17" spans="1:17" ht="15.75" x14ac:dyDescent="0.25">
      <c r="A17" s="4"/>
      <c r="B17" s="8" t="s">
        <v>20</v>
      </c>
      <c r="C17" s="9">
        <f>D17/640</f>
        <v>26.399953125000003</v>
      </c>
      <c r="D17" s="6">
        <f>16499.5+396.47</f>
        <v>16895.97</v>
      </c>
      <c r="E17" s="62"/>
      <c r="F17" s="5"/>
      <c r="G17" s="5">
        <v>0</v>
      </c>
      <c r="H17" s="10">
        <f>G17/D17</f>
        <v>0</v>
      </c>
      <c r="I17" s="5"/>
      <c r="J17" s="65"/>
      <c r="K17" s="5">
        <f>D17-G17</f>
        <v>16895.97</v>
      </c>
      <c r="L17" s="10">
        <f>K17/D17</f>
        <v>1</v>
      </c>
      <c r="M17" s="10"/>
      <c r="N17" s="65"/>
      <c r="O17" s="9">
        <v>1.18</v>
      </c>
      <c r="P17" s="9">
        <v>22.18</v>
      </c>
      <c r="Q17" s="7"/>
    </row>
    <row r="18" spans="1:17" ht="15.75" x14ac:dyDescent="0.25">
      <c r="A18" s="4"/>
      <c r="B18" s="8" t="s">
        <v>21</v>
      </c>
      <c r="C18" s="9">
        <f>D18/640</f>
        <v>16.5</v>
      </c>
      <c r="D18" s="6">
        <v>10560</v>
      </c>
      <c r="E18" s="62"/>
      <c r="F18" s="5"/>
      <c r="G18" s="5">
        <v>2416</v>
      </c>
      <c r="H18" s="10">
        <f>G18/D18</f>
        <v>0.22878787878787879</v>
      </c>
      <c r="I18" s="5"/>
      <c r="J18" s="65"/>
      <c r="K18" s="5">
        <f>D18-G18</f>
        <v>8144</v>
      </c>
      <c r="L18" s="10">
        <f>K18/D18</f>
        <v>0.77121212121212124</v>
      </c>
      <c r="M18" s="10"/>
      <c r="N18" s="65"/>
      <c r="O18" s="9">
        <v>0</v>
      </c>
      <c r="P18" s="9">
        <v>5.89</v>
      </c>
      <c r="Q18" s="7"/>
    </row>
    <row r="19" spans="1:17" ht="15.75" x14ac:dyDescent="0.25">
      <c r="A19" s="4"/>
      <c r="B19" s="8" t="s">
        <v>22</v>
      </c>
      <c r="C19" s="9">
        <f>D19/640</f>
        <v>0.55000000000000004</v>
      </c>
      <c r="D19" s="6">
        <v>352</v>
      </c>
      <c r="E19" s="62"/>
      <c r="F19" s="5"/>
      <c r="G19" s="5">
        <v>0</v>
      </c>
      <c r="H19" s="10">
        <f>G19/D19</f>
        <v>0</v>
      </c>
      <c r="I19" s="5"/>
      <c r="J19" s="65"/>
      <c r="K19" s="5">
        <f>D19-G19</f>
        <v>352</v>
      </c>
      <c r="L19" s="10">
        <f>K19/D19</f>
        <v>1</v>
      </c>
      <c r="M19" s="10"/>
      <c r="N19" s="65"/>
      <c r="O19" s="9">
        <v>2.02</v>
      </c>
      <c r="P19" s="9">
        <v>3.72</v>
      </c>
      <c r="Q19" s="7"/>
    </row>
    <row r="20" spans="1:17" ht="8.1" customHeight="1" x14ac:dyDescent="0.25">
      <c r="A20" s="4"/>
      <c r="B20" s="8"/>
      <c r="C20" s="9"/>
      <c r="D20" s="6"/>
      <c r="E20" s="62"/>
      <c r="F20" s="5"/>
      <c r="G20" s="5"/>
      <c r="H20" s="5"/>
      <c r="I20" s="5"/>
      <c r="J20" s="65"/>
      <c r="K20" s="5"/>
      <c r="L20" s="5"/>
      <c r="M20" s="5"/>
      <c r="N20" s="65"/>
      <c r="O20" s="5"/>
      <c r="P20" s="5"/>
      <c r="Q20" s="7"/>
    </row>
    <row r="21" spans="1:17" ht="15.75" x14ac:dyDescent="0.25">
      <c r="A21" s="4"/>
      <c r="B21" s="8" t="s">
        <v>23</v>
      </c>
      <c r="C21" s="9">
        <f>D21/640</f>
        <v>0.6</v>
      </c>
      <c r="D21" s="6">
        <v>384</v>
      </c>
      <c r="E21" s="62"/>
      <c r="F21" s="5"/>
      <c r="G21" s="5">
        <v>0</v>
      </c>
      <c r="H21" s="10">
        <f>G21/D21</f>
        <v>0</v>
      </c>
      <c r="I21" s="5"/>
      <c r="J21" s="65"/>
      <c r="K21" s="5">
        <f>D21-G21</f>
        <v>384</v>
      </c>
      <c r="L21" s="10">
        <f>K21/D21</f>
        <v>1</v>
      </c>
      <c r="M21" s="10"/>
      <c r="N21" s="65"/>
      <c r="O21" s="9">
        <v>0</v>
      </c>
      <c r="P21" s="9">
        <v>2.09</v>
      </c>
      <c r="Q21" s="7"/>
    </row>
    <row r="22" spans="1:17" ht="15.75" x14ac:dyDescent="0.25">
      <c r="A22" s="4"/>
      <c r="B22" s="8" t="s">
        <v>24</v>
      </c>
      <c r="C22" s="9">
        <f>D22/640</f>
        <v>100.243578125</v>
      </c>
      <c r="D22" s="6">
        <v>64155.89</v>
      </c>
      <c r="E22" s="62"/>
      <c r="F22" s="5"/>
      <c r="G22" s="5">
        <v>30184</v>
      </c>
      <c r="H22" s="10">
        <f>G22/D22</f>
        <v>0.47047901603422537</v>
      </c>
      <c r="I22" s="5"/>
      <c r="J22" s="65"/>
      <c r="K22" s="5">
        <v>10</v>
      </c>
      <c r="L22" s="10">
        <f>K22/D22</f>
        <v>1.5587033396310143E-4</v>
      </c>
      <c r="M22" s="10"/>
      <c r="N22" s="65"/>
      <c r="O22" s="9">
        <v>0</v>
      </c>
      <c r="P22" s="9">
        <v>0</v>
      </c>
      <c r="Q22" s="7"/>
    </row>
    <row r="23" spans="1:17" ht="15.75" x14ac:dyDescent="0.25">
      <c r="A23" s="4"/>
      <c r="B23" s="8" t="s">
        <v>25</v>
      </c>
      <c r="C23" s="9">
        <f>D23/640</f>
        <v>84.6</v>
      </c>
      <c r="D23" s="6">
        <v>54144</v>
      </c>
      <c r="E23" s="62"/>
      <c r="F23" s="5"/>
      <c r="G23" s="5">
        <v>41984</v>
      </c>
      <c r="H23" s="10">
        <f>G23/D23</f>
        <v>0.77541371158392436</v>
      </c>
      <c r="I23" s="5"/>
      <c r="J23" s="65"/>
      <c r="K23" s="5">
        <f>D23-G23</f>
        <v>12160</v>
      </c>
      <c r="L23" s="10">
        <f>K23/D23</f>
        <v>0.22458628841607564</v>
      </c>
      <c r="M23" s="10"/>
      <c r="N23" s="65"/>
      <c r="O23" s="9">
        <v>0</v>
      </c>
      <c r="P23" s="9">
        <v>6.02</v>
      </c>
      <c r="Q23" s="7"/>
    </row>
    <row r="24" spans="1:17" ht="8.1" customHeight="1" x14ac:dyDescent="0.25">
      <c r="A24" s="4"/>
      <c r="B24" s="8"/>
      <c r="C24" s="9"/>
      <c r="D24" s="6"/>
      <c r="E24" s="62"/>
      <c r="F24" s="5"/>
      <c r="G24" s="5"/>
      <c r="H24" s="5"/>
      <c r="I24" s="5"/>
      <c r="J24" s="65"/>
      <c r="K24" s="5"/>
      <c r="L24" s="5"/>
      <c r="M24" s="5"/>
      <c r="N24" s="65"/>
      <c r="O24" s="5"/>
      <c r="P24" s="5"/>
      <c r="Q24" s="7"/>
    </row>
    <row r="25" spans="1:17" ht="15.75" x14ac:dyDescent="0.25">
      <c r="A25" s="4"/>
      <c r="B25" s="8" t="s">
        <v>26</v>
      </c>
      <c r="C25" s="9">
        <f>D25/640</f>
        <v>0.95</v>
      </c>
      <c r="D25" s="6">
        <v>608</v>
      </c>
      <c r="E25" s="62"/>
      <c r="F25" s="5"/>
      <c r="G25" s="5">
        <v>540</v>
      </c>
      <c r="H25" s="10">
        <f>G25/D25</f>
        <v>0.88815789473684215</v>
      </c>
      <c r="I25" s="5"/>
      <c r="J25" s="65"/>
      <c r="K25" s="5">
        <f>D25-G25</f>
        <v>68</v>
      </c>
      <c r="L25" s="10">
        <f>K25/D25</f>
        <v>0.1118421052631579</v>
      </c>
      <c r="M25" s="10"/>
      <c r="N25" s="65"/>
      <c r="O25" s="9">
        <v>0</v>
      </c>
      <c r="P25" s="9">
        <v>0</v>
      </c>
      <c r="Q25" s="7"/>
    </row>
    <row r="26" spans="1:17" ht="15.75" x14ac:dyDescent="0.25">
      <c r="A26" s="4"/>
      <c r="B26" s="8" t="s">
        <v>27</v>
      </c>
      <c r="C26" s="9">
        <f>D26/640</f>
        <v>25.5</v>
      </c>
      <c r="D26" s="6">
        <v>16320</v>
      </c>
      <c r="E26" s="62"/>
      <c r="F26" s="5"/>
      <c r="G26" s="5">
        <v>0</v>
      </c>
      <c r="H26" s="10">
        <f>G26/D26</f>
        <v>0</v>
      </c>
      <c r="I26" s="5"/>
      <c r="J26" s="65"/>
      <c r="K26" s="5">
        <v>12240</v>
      </c>
      <c r="L26" s="10">
        <f>K26/D26</f>
        <v>0.75</v>
      </c>
      <c r="M26" s="10"/>
      <c r="N26" s="65"/>
      <c r="O26" s="9">
        <v>0</v>
      </c>
      <c r="P26" s="9">
        <v>0</v>
      </c>
      <c r="Q26" s="7"/>
    </row>
    <row r="27" spans="1:17" ht="15.75" x14ac:dyDescent="0.25">
      <c r="A27" s="4"/>
      <c r="B27" s="8" t="s">
        <v>28</v>
      </c>
      <c r="C27" s="9">
        <f>D27/640</f>
        <v>0.72273437500000004</v>
      </c>
      <c r="D27" s="6">
        <v>462.55</v>
      </c>
      <c r="E27" s="62"/>
      <c r="F27" s="5"/>
      <c r="G27" s="5">
        <v>0</v>
      </c>
      <c r="H27" s="10">
        <f>G27/D27</f>
        <v>0</v>
      </c>
      <c r="I27" s="5"/>
      <c r="J27" s="65"/>
      <c r="K27" s="5">
        <f>D27-G27</f>
        <v>462.55</v>
      </c>
      <c r="L27" s="10">
        <f>K27/D27</f>
        <v>1</v>
      </c>
      <c r="M27" s="10"/>
      <c r="N27" s="65"/>
      <c r="O27" s="9">
        <v>1.46</v>
      </c>
      <c r="P27" s="9">
        <v>2.38</v>
      </c>
      <c r="Q27" s="7"/>
    </row>
    <row r="28" spans="1:17" ht="8.1" customHeight="1" x14ac:dyDescent="0.25">
      <c r="A28" s="4"/>
      <c r="B28" s="8"/>
      <c r="C28" s="9"/>
      <c r="D28" s="6"/>
      <c r="E28" s="62"/>
      <c r="F28" s="5"/>
      <c r="G28" s="5"/>
      <c r="H28" s="5"/>
      <c r="I28" s="5"/>
      <c r="J28" s="65"/>
      <c r="K28" s="5"/>
      <c r="L28" s="5"/>
      <c r="M28" s="5"/>
      <c r="N28" s="65"/>
      <c r="O28" s="5"/>
      <c r="P28" s="5"/>
      <c r="Q28" s="7"/>
    </row>
    <row r="29" spans="1:17" ht="15.75" x14ac:dyDescent="0.25">
      <c r="A29" s="4"/>
      <c r="B29" s="8" t="s">
        <v>29</v>
      </c>
      <c r="C29" s="9">
        <f>D29/640</f>
        <v>49.5</v>
      </c>
      <c r="D29" s="6">
        <v>31680</v>
      </c>
      <c r="E29" s="62"/>
      <c r="F29" s="5"/>
      <c r="G29" s="5">
        <v>11782</v>
      </c>
      <c r="H29" s="10">
        <f>G29/D29</f>
        <v>0.37190656565656566</v>
      </c>
      <c r="I29" s="5"/>
      <c r="J29" s="65"/>
      <c r="K29" s="5">
        <f>D29-G29+5900</f>
        <v>25798</v>
      </c>
      <c r="L29" s="10">
        <f>K29/D29</f>
        <v>0.81433080808080804</v>
      </c>
      <c r="M29" s="10"/>
      <c r="N29" s="65"/>
      <c r="O29" s="9">
        <v>0</v>
      </c>
      <c r="P29" s="9">
        <v>21.77</v>
      </c>
      <c r="Q29" s="7"/>
    </row>
    <row r="30" spans="1:17" ht="15.75" x14ac:dyDescent="0.25">
      <c r="A30" s="4"/>
      <c r="B30" s="8" t="s">
        <v>30</v>
      </c>
      <c r="C30" s="9">
        <f>D30/640</f>
        <v>4.3</v>
      </c>
      <c r="D30" s="6">
        <v>2752</v>
      </c>
      <c r="E30" s="62"/>
      <c r="F30" s="5"/>
      <c r="G30" s="5">
        <v>0</v>
      </c>
      <c r="H30" s="10">
        <f>G30/D30</f>
        <v>0</v>
      </c>
      <c r="I30" s="5"/>
      <c r="J30" s="65"/>
      <c r="K30" s="5">
        <f>D30-G30</f>
        <v>2752</v>
      </c>
      <c r="L30" s="10">
        <f>K30/D30</f>
        <v>1</v>
      </c>
      <c r="M30" s="10"/>
      <c r="N30" s="65"/>
      <c r="O30" s="9">
        <f>9.75+1.99</f>
        <v>11.74</v>
      </c>
      <c r="P30" s="9">
        <v>18.64</v>
      </c>
      <c r="Q30" s="7"/>
    </row>
    <row r="31" spans="1:17" ht="15.75" x14ac:dyDescent="0.25">
      <c r="A31" s="4"/>
      <c r="B31" s="8" t="s">
        <v>31</v>
      </c>
      <c r="C31" s="9">
        <f>D31/640</f>
        <v>82.5</v>
      </c>
      <c r="D31" s="6">
        <v>52800</v>
      </c>
      <c r="E31" s="62"/>
      <c r="F31" s="5"/>
      <c r="G31" s="5">
        <v>38527</v>
      </c>
      <c r="H31" s="10">
        <f>G31/D31</f>
        <v>0.72967803030303036</v>
      </c>
      <c r="I31" s="5"/>
      <c r="J31" s="65"/>
      <c r="K31" s="5">
        <f>D31-G31</f>
        <v>14273</v>
      </c>
      <c r="L31" s="10">
        <f>K31/D31</f>
        <v>0.2703219696969697</v>
      </c>
      <c r="M31" s="10"/>
      <c r="N31" s="65"/>
      <c r="O31" s="9">
        <v>0</v>
      </c>
      <c r="P31" s="9">
        <v>0</v>
      </c>
      <c r="Q31" s="7"/>
    </row>
    <row r="32" spans="1:17" ht="8.1" customHeight="1" x14ac:dyDescent="0.25">
      <c r="A32" s="4"/>
      <c r="B32" s="8"/>
      <c r="C32" s="9"/>
      <c r="D32" s="6"/>
      <c r="E32" s="62"/>
      <c r="F32" s="5"/>
      <c r="G32" s="5"/>
      <c r="H32" s="5"/>
      <c r="I32" s="5"/>
      <c r="J32" s="65"/>
      <c r="K32" s="5"/>
      <c r="L32" s="5"/>
      <c r="M32" s="5"/>
      <c r="N32" s="65"/>
      <c r="O32" s="5"/>
      <c r="P32" s="5"/>
      <c r="Q32" s="7"/>
    </row>
    <row r="33" spans="1:17" ht="15.75" x14ac:dyDescent="0.25">
      <c r="A33" s="4"/>
      <c r="B33" s="8" t="s">
        <v>32</v>
      </c>
      <c r="C33" s="9">
        <f>D33/640</f>
        <v>0.44000000000000006</v>
      </c>
      <c r="D33" s="6">
        <v>281.60000000000002</v>
      </c>
      <c r="E33" s="62"/>
      <c r="F33" s="5"/>
      <c r="G33" s="5">
        <v>0</v>
      </c>
      <c r="H33" s="10">
        <f>G33/D33</f>
        <v>0</v>
      </c>
      <c r="I33" s="5"/>
      <c r="J33" s="65"/>
      <c r="K33" s="5">
        <f>D33-G33</f>
        <v>281.60000000000002</v>
      </c>
      <c r="L33" s="10">
        <f>K33/D33</f>
        <v>1</v>
      </c>
      <c r="M33" s="10"/>
      <c r="N33" s="65"/>
      <c r="O33" s="9">
        <v>2.17</v>
      </c>
      <c r="P33" s="9">
        <v>3.09</v>
      </c>
      <c r="Q33" s="7"/>
    </row>
    <row r="34" spans="1:17" ht="15.75" x14ac:dyDescent="0.25">
      <c r="A34" s="4"/>
      <c r="B34" s="8" t="s">
        <v>33</v>
      </c>
      <c r="C34" s="9">
        <f>D34/640</f>
        <v>20.619999999999997</v>
      </c>
      <c r="D34" s="6">
        <v>13196.8</v>
      </c>
      <c r="E34" s="62"/>
      <c r="F34" s="5"/>
      <c r="G34" s="5">
        <v>8501</v>
      </c>
      <c r="H34" s="10">
        <f>G34/D34</f>
        <v>0.644171314258002</v>
      </c>
      <c r="I34" s="5"/>
      <c r="J34" s="65"/>
      <c r="K34" s="5">
        <f>D34-G34</f>
        <v>4695.7999999999993</v>
      </c>
      <c r="L34" s="10">
        <f>K34/D34</f>
        <v>0.35582868574199805</v>
      </c>
      <c r="M34" s="10"/>
      <c r="N34" s="65"/>
      <c r="O34" s="9">
        <v>0</v>
      </c>
      <c r="P34" s="9">
        <v>3.62</v>
      </c>
      <c r="Q34" s="7"/>
    </row>
    <row r="35" spans="1:17" ht="15.75" x14ac:dyDescent="0.25">
      <c r="A35" s="4"/>
      <c r="B35" s="8" t="s">
        <v>34</v>
      </c>
      <c r="C35" s="9">
        <f>D35/640</f>
        <v>0.5</v>
      </c>
      <c r="D35" s="6">
        <v>320</v>
      </c>
      <c r="E35" s="62"/>
      <c r="F35" s="5"/>
      <c r="G35" s="5">
        <v>0</v>
      </c>
      <c r="H35" s="10">
        <f>G35/D35</f>
        <v>0</v>
      </c>
      <c r="I35" s="5"/>
      <c r="J35" s="65"/>
      <c r="K35" s="5">
        <f>D35-G35</f>
        <v>320</v>
      </c>
      <c r="L35" s="10">
        <f>K35/D35</f>
        <v>1</v>
      </c>
      <c r="M35" s="10"/>
      <c r="N35" s="65"/>
      <c r="O35" s="9">
        <v>0</v>
      </c>
      <c r="P35" s="9">
        <v>1.08</v>
      </c>
      <c r="Q35" s="7"/>
    </row>
    <row r="36" spans="1:17" ht="8.1" customHeight="1" x14ac:dyDescent="0.25">
      <c r="A36" s="4"/>
      <c r="B36" s="8"/>
      <c r="C36" s="9"/>
      <c r="D36" s="6"/>
      <c r="E36" s="62"/>
      <c r="F36" s="5"/>
      <c r="G36" s="5"/>
      <c r="H36" s="5"/>
      <c r="I36" s="5"/>
      <c r="J36" s="65"/>
      <c r="K36" s="5"/>
      <c r="L36" s="5"/>
      <c r="M36" s="5"/>
      <c r="N36" s="65"/>
      <c r="O36" s="5"/>
      <c r="P36" s="5"/>
      <c r="Q36" s="7"/>
    </row>
    <row r="37" spans="1:17" ht="15.75" x14ac:dyDescent="0.25">
      <c r="A37" s="4"/>
      <c r="B37" s="8" t="s">
        <v>35</v>
      </c>
      <c r="C37" s="9">
        <f>D37/640</f>
        <v>0.6</v>
      </c>
      <c r="D37" s="6">
        <v>384</v>
      </c>
      <c r="E37" s="62"/>
      <c r="F37" s="5"/>
      <c r="G37" s="5">
        <v>0</v>
      </c>
      <c r="H37" s="10">
        <f>G37/D37</f>
        <v>0</v>
      </c>
      <c r="I37" s="5"/>
      <c r="J37" s="65"/>
      <c r="K37" s="5">
        <f>D37-G37</f>
        <v>384</v>
      </c>
      <c r="L37" s="10">
        <f>K37/D37</f>
        <v>1</v>
      </c>
      <c r="M37" s="10"/>
      <c r="N37" s="65"/>
      <c r="O37" s="9">
        <v>0</v>
      </c>
      <c r="P37" s="9">
        <v>1.55</v>
      </c>
      <c r="Q37" s="7"/>
    </row>
    <row r="38" spans="1:17" ht="15.75" x14ac:dyDescent="0.25">
      <c r="A38" s="4"/>
      <c r="B38" s="8" t="s">
        <v>36</v>
      </c>
      <c r="C38" s="9">
        <f>D38/640</f>
        <v>40.700000000000003</v>
      </c>
      <c r="D38" s="6">
        <v>26048</v>
      </c>
      <c r="E38" s="62"/>
      <c r="F38" s="5"/>
      <c r="G38" s="5">
        <v>13374</v>
      </c>
      <c r="H38" s="10">
        <f>G38/D38</f>
        <v>0.51343673218673214</v>
      </c>
      <c r="I38" s="5"/>
      <c r="J38" s="65"/>
      <c r="K38" s="5">
        <v>0</v>
      </c>
      <c r="L38" s="10">
        <f>K38/D38</f>
        <v>0</v>
      </c>
      <c r="M38" s="10"/>
      <c r="N38" s="65"/>
      <c r="O38" s="9">
        <v>0</v>
      </c>
      <c r="P38" s="9">
        <v>0</v>
      </c>
      <c r="Q38" s="7"/>
    </row>
    <row r="39" spans="1:17" ht="15.75" x14ac:dyDescent="0.25">
      <c r="A39" s="4"/>
      <c r="B39" s="8" t="s">
        <v>37</v>
      </c>
      <c r="C39" s="9">
        <f>D39/640</f>
        <v>3.7</v>
      </c>
      <c r="D39" s="6">
        <v>2368</v>
      </c>
      <c r="E39" s="62"/>
      <c r="F39" s="5"/>
      <c r="G39" s="5">
        <v>0</v>
      </c>
      <c r="H39" s="10">
        <f>G39/D39</f>
        <v>0</v>
      </c>
      <c r="I39" s="5"/>
      <c r="J39" s="65"/>
      <c r="K39" s="5">
        <f>D39-G39</f>
        <v>2368</v>
      </c>
      <c r="L39" s="10">
        <f>K39/D39</f>
        <v>1</v>
      </c>
      <c r="M39" s="10"/>
      <c r="N39" s="65"/>
      <c r="O39" s="9">
        <v>0</v>
      </c>
      <c r="P39" s="9">
        <v>4.4400000000000004</v>
      </c>
      <c r="Q39" s="7"/>
    </row>
    <row r="40" spans="1:17" ht="8.1" customHeight="1" x14ac:dyDescent="0.25">
      <c r="A40" s="4"/>
      <c r="B40" s="8"/>
      <c r="C40" s="9"/>
      <c r="D40" s="6"/>
      <c r="E40" s="62"/>
      <c r="F40" s="5"/>
      <c r="G40" s="5"/>
      <c r="H40" s="5"/>
      <c r="I40" s="5"/>
      <c r="J40" s="65"/>
      <c r="K40" s="5"/>
      <c r="L40" s="5"/>
      <c r="M40" s="5"/>
      <c r="N40" s="65"/>
      <c r="O40" s="5"/>
      <c r="P40" s="5"/>
      <c r="Q40" s="7"/>
    </row>
    <row r="41" spans="1:17" ht="15.75" x14ac:dyDescent="0.25">
      <c r="A41" s="4"/>
      <c r="B41" s="8" t="s">
        <v>38</v>
      </c>
      <c r="C41" s="9">
        <f>D41/640</f>
        <v>1.5</v>
      </c>
      <c r="D41" s="6">
        <v>960</v>
      </c>
      <c r="E41" s="62"/>
      <c r="F41" s="5"/>
      <c r="G41" s="5">
        <v>0</v>
      </c>
      <c r="H41" s="10">
        <f>G41/D41</f>
        <v>0</v>
      </c>
      <c r="I41" s="5"/>
      <c r="J41" s="65"/>
      <c r="K41" s="5">
        <f>D41-G41</f>
        <v>960</v>
      </c>
      <c r="L41" s="10">
        <f>K41/D41</f>
        <v>1</v>
      </c>
      <c r="M41" s="10"/>
      <c r="N41" s="65"/>
      <c r="O41" s="9">
        <v>1.83</v>
      </c>
      <c r="P41" s="9">
        <v>0</v>
      </c>
      <c r="Q41" s="7"/>
    </row>
    <row r="42" spans="1:17" ht="15.75" x14ac:dyDescent="0.25">
      <c r="A42" s="4"/>
      <c r="B42" s="8" t="s">
        <v>39</v>
      </c>
      <c r="C42" s="9">
        <f>D42/640</f>
        <v>0.35</v>
      </c>
      <c r="D42" s="6">
        <v>224</v>
      </c>
      <c r="E42" s="62"/>
      <c r="F42" s="5"/>
      <c r="G42" s="5">
        <v>0</v>
      </c>
      <c r="H42" s="10">
        <f>G42/D42</f>
        <v>0</v>
      </c>
      <c r="I42" s="5"/>
      <c r="J42" s="65"/>
      <c r="K42" s="5">
        <f>D42-G42</f>
        <v>224</v>
      </c>
      <c r="L42" s="10">
        <f>K42/D42</f>
        <v>1</v>
      </c>
      <c r="M42" s="10"/>
      <c r="N42" s="65"/>
      <c r="O42" s="9">
        <v>0.74</v>
      </c>
      <c r="P42" s="9">
        <v>0.66</v>
      </c>
      <c r="Q42" s="7"/>
    </row>
    <row r="43" spans="1:17" ht="15.75" x14ac:dyDescent="0.25">
      <c r="A43" s="4"/>
      <c r="B43" s="8" t="s">
        <v>40</v>
      </c>
      <c r="C43" s="9">
        <f>D43/640</f>
        <v>0.6</v>
      </c>
      <c r="D43" s="6">
        <v>384</v>
      </c>
      <c r="E43" s="62"/>
      <c r="F43" s="5"/>
      <c r="G43" s="5">
        <v>0</v>
      </c>
      <c r="H43" s="10">
        <f>G43/D43</f>
        <v>0</v>
      </c>
      <c r="I43" s="5"/>
      <c r="J43" s="65"/>
      <c r="K43" s="5">
        <f>D43-G43</f>
        <v>384</v>
      </c>
      <c r="L43" s="10">
        <f>K43/D43</f>
        <v>1</v>
      </c>
      <c r="M43" s="10"/>
      <c r="N43" s="65"/>
      <c r="O43" s="9">
        <v>1.68</v>
      </c>
      <c r="P43" s="9">
        <v>2.4900000000000002</v>
      </c>
      <c r="Q43" s="7"/>
    </row>
    <row r="44" spans="1:17" ht="8.1" customHeight="1" x14ac:dyDescent="0.25">
      <c r="A44" s="4"/>
      <c r="B44" s="8"/>
      <c r="C44" s="9"/>
      <c r="D44" s="6"/>
      <c r="E44" s="62"/>
      <c r="F44" s="5"/>
      <c r="G44" s="5"/>
      <c r="H44" s="5"/>
      <c r="I44" s="5"/>
      <c r="J44" s="65"/>
      <c r="K44" s="5"/>
      <c r="L44" s="5"/>
      <c r="M44" s="5"/>
      <c r="N44" s="65"/>
      <c r="O44" s="5"/>
      <c r="P44" s="5"/>
      <c r="Q44" s="7"/>
    </row>
    <row r="45" spans="1:17" ht="15.75" x14ac:dyDescent="0.25">
      <c r="A45" s="4"/>
      <c r="B45" s="8" t="s">
        <v>41</v>
      </c>
      <c r="C45" s="9">
        <f>D45/640</f>
        <v>0.71</v>
      </c>
      <c r="D45" s="6">
        <v>454.4</v>
      </c>
      <c r="E45" s="62"/>
      <c r="F45" s="5"/>
      <c r="G45" s="5">
        <v>0</v>
      </c>
      <c r="H45" s="10">
        <f>G45/D45</f>
        <v>0</v>
      </c>
      <c r="I45" s="5"/>
      <c r="J45" s="65"/>
      <c r="K45" s="5">
        <f>D45-G45</f>
        <v>454.4</v>
      </c>
      <c r="L45" s="10">
        <f>K45/D45</f>
        <v>1</v>
      </c>
      <c r="M45" s="10"/>
      <c r="N45" s="65"/>
      <c r="O45" s="9">
        <v>1.33</v>
      </c>
      <c r="P45" s="9">
        <v>2.15</v>
      </c>
      <c r="Q45" s="7"/>
    </row>
    <row r="46" spans="1:17" ht="15.75" x14ac:dyDescent="0.25">
      <c r="A46" s="4"/>
      <c r="B46" s="8" t="s">
        <v>42</v>
      </c>
      <c r="C46" s="9">
        <f>D46/640</f>
        <v>1.1970624999999999</v>
      </c>
      <c r="D46" s="6">
        <v>766.12</v>
      </c>
      <c r="E46" s="62"/>
      <c r="F46" s="5"/>
      <c r="G46" s="5">
        <v>360</v>
      </c>
      <c r="H46" s="10">
        <f>G46/D46</f>
        <v>0.46990027671905182</v>
      </c>
      <c r="I46" s="5"/>
      <c r="J46" s="65"/>
      <c r="K46" s="5">
        <f>D46-G46</f>
        <v>406.12</v>
      </c>
      <c r="L46" s="10">
        <f>K46/D46</f>
        <v>0.53009972328094812</v>
      </c>
      <c r="M46" s="10"/>
      <c r="N46" s="65"/>
      <c r="O46" s="9">
        <v>0</v>
      </c>
      <c r="P46" s="9">
        <v>0.69</v>
      </c>
      <c r="Q46" s="7"/>
    </row>
    <row r="47" spans="1:17" ht="15.75" x14ac:dyDescent="0.25">
      <c r="A47" s="4"/>
      <c r="B47" s="8" t="s">
        <v>43</v>
      </c>
      <c r="C47" s="9">
        <f>D47/640</f>
        <v>47.05</v>
      </c>
      <c r="D47" s="6">
        <v>30112</v>
      </c>
      <c r="E47" s="62"/>
      <c r="F47" s="5"/>
      <c r="G47" s="5">
        <v>13280</v>
      </c>
      <c r="H47" s="10">
        <f>G47/D47</f>
        <v>0.44102019128586611</v>
      </c>
      <c r="I47" s="5"/>
      <c r="J47" s="65"/>
      <c r="K47" s="5">
        <f>D47-G47</f>
        <v>16832</v>
      </c>
      <c r="L47" s="10">
        <f>K47/D47</f>
        <v>0.55897980871413389</v>
      </c>
      <c r="M47" s="10"/>
      <c r="N47" s="65"/>
      <c r="O47" s="9">
        <v>0</v>
      </c>
      <c r="P47" s="9">
        <v>12.2</v>
      </c>
      <c r="Q47" s="7"/>
    </row>
    <row r="48" spans="1:17" ht="8.1" customHeight="1" x14ac:dyDescent="0.25">
      <c r="A48" s="4"/>
      <c r="B48" s="8"/>
      <c r="C48" s="9"/>
      <c r="D48" s="6"/>
      <c r="E48" s="62"/>
      <c r="F48" s="5"/>
      <c r="G48" s="5"/>
      <c r="H48" s="5"/>
      <c r="I48" s="5"/>
      <c r="J48" s="65"/>
      <c r="K48" s="5"/>
      <c r="L48" s="5"/>
      <c r="M48" s="5"/>
      <c r="N48" s="65"/>
      <c r="O48" s="5"/>
      <c r="P48" s="5"/>
      <c r="Q48" s="7"/>
    </row>
    <row r="49" spans="1:17" ht="15.75" x14ac:dyDescent="0.25">
      <c r="A49" s="4"/>
      <c r="B49" s="8" t="s">
        <v>44</v>
      </c>
      <c r="C49" s="9">
        <f>D49/640</f>
        <v>0.65</v>
      </c>
      <c r="D49" s="6">
        <v>416</v>
      </c>
      <c r="E49" s="62"/>
      <c r="F49" s="5"/>
      <c r="G49" s="5">
        <v>0</v>
      </c>
      <c r="H49" s="10">
        <f>G49/D49</f>
        <v>0</v>
      </c>
      <c r="I49" s="5"/>
      <c r="J49" s="65"/>
      <c r="K49" s="5">
        <f>D49-G49</f>
        <v>416</v>
      </c>
      <c r="L49" s="10">
        <f>K49/D49</f>
        <v>1</v>
      </c>
      <c r="M49" s="10"/>
      <c r="N49" s="65"/>
      <c r="O49" s="9">
        <v>1.43</v>
      </c>
      <c r="P49" s="9">
        <v>2.12</v>
      </c>
      <c r="Q49" s="7"/>
    </row>
    <row r="50" spans="1:17" ht="15.75" x14ac:dyDescent="0.25">
      <c r="A50" s="4"/>
      <c r="B50" s="8" t="s">
        <v>73</v>
      </c>
      <c r="C50" s="9">
        <f>D50/640</f>
        <v>41.547265625000001</v>
      </c>
      <c r="D50" s="6">
        <v>26590.25</v>
      </c>
      <c r="E50" s="62"/>
      <c r="F50" s="5"/>
      <c r="G50" s="5">
        <v>0</v>
      </c>
      <c r="H50" s="10">
        <f>G50/D50</f>
        <v>0</v>
      </c>
      <c r="I50" s="5"/>
      <c r="J50" s="65"/>
      <c r="K50" s="5">
        <f>D50-G50</f>
        <v>26590.25</v>
      </c>
      <c r="L50" s="10">
        <f>K50/D50</f>
        <v>1</v>
      </c>
      <c r="M50" s="10"/>
      <c r="N50" s="65"/>
      <c r="O50" s="9">
        <v>2.94</v>
      </c>
      <c r="P50" s="9">
        <v>30.88</v>
      </c>
      <c r="Q50" s="7"/>
    </row>
    <row r="51" spans="1:17" ht="15.75" x14ac:dyDescent="0.25">
      <c r="A51" s="4"/>
      <c r="B51" s="8" t="s">
        <v>45</v>
      </c>
      <c r="C51" s="9">
        <f>D51/640</f>
        <v>3.6700468749999997</v>
      </c>
      <c r="D51" s="6">
        <v>2348.83</v>
      </c>
      <c r="E51" s="62"/>
      <c r="F51" s="5"/>
      <c r="G51" s="5">
        <v>0</v>
      </c>
      <c r="H51" s="10">
        <f>G51/D51</f>
        <v>0</v>
      </c>
      <c r="I51" s="5"/>
      <c r="J51" s="65"/>
      <c r="K51" s="5">
        <f>D51-G51</f>
        <v>2348.83</v>
      </c>
      <c r="L51" s="10">
        <f>K51/D51</f>
        <v>1</v>
      </c>
      <c r="M51" s="10"/>
      <c r="N51" s="65"/>
      <c r="O51" s="9">
        <v>0</v>
      </c>
      <c r="P51" s="9">
        <v>3.01</v>
      </c>
      <c r="Q51" s="7"/>
    </row>
    <row r="52" spans="1:17" ht="8.1" customHeight="1" x14ac:dyDescent="0.25">
      <c r="A52" s="68"/>
      <c r="B52" s="69"/>
      <c r="C52" s="70"/>
      <c r="D52" s="71"/>
      <c r="E52" s="72"/>
      <c r="F52" s="73"/>
      <c r="G52" s="73"/>
      <c r="H52" s="73"/>
      <c r="I52" s="73"/>
      <c r="J52" s="74"/>
      <c r="K52" s="73"/>
      <c r="L52" s="73"/>
      <c r="M52" s="73"/>
      <c r="N52" s="74"/>
      <c r="O52" s="73"/>
      <c r="P52" s="73"/>
      <c r="Q52" s="75"/>
    </row>
    <row r="53" spans="1:17" ht="8.1" customHeight="1" x14ac:dyDescent="0.25">
      <c r="A53" s="4"/>
      <c r="B53" s="8"/>
      <c r="C53" s="9"/>
      <c r="D53" s="11"/>
      <c r="E53" s="63"/>
      <c r="F53" s="8"/>
      <c r="G53" s="8"/>
      <c r="H53" s="8"/>
      <c r="I53" s="8"/>
      <c r="J53" s="66"/>
      <c r="K53" s="8"/>
      <c r="L53" s="12"/>
      <c r="M53" s="12"/>
      <c r="N53" s="66"/>
      <c r="O53" s="8"/>
      <c r="P53" s="8"/>
      <c r="Q53" s="13"/>
    </row>
    <row r="54" spans="1:17" ht="15.75" x14ac:dyDescent="0.25">
      <c r="A54" s="1"/>
      <c r="B54" s="8" t="s">
        <v>46</v>
      </c>
      <c r="C54" s="14">
        <f>D54/640</f>
        <v>638.10068750000005</v>
      </c>
      <c r="D54" s="11">
        <f>SUM(D9:D51)</f>
        <v>408384.44</v>
      </c>
      <c r="E54" s="63"/>
      <c r="F54" s="8"/>
      <c r="G54" s="8">
        <f>SUM(G9:G51)</f>
        <v>185674</v>
      </c>
      <c r="H54" s="12">
        <f>G54/D54</f>
        <v>0.45465493249448974</v>
      </c>
      <c r="I54" s="8"/>
      <c r="J54" s="66"/>
      <c r="K54" s="8">
        <f>SUM(K9:K51)</f>
        <v>177894.55</v>
      </c>
      <c r="L54" s="12">
        <f>K54/D54</f>
        <v>0.43560560240737867</v>
      </c>
      <c r="M54" s="12"/>
      <c r="N54" s="66"/>
      <c r="O54" s="14">
        <f>SUM(O9:O51)</f>
        <v>44.13</v>
      </c>
      <c r="P54" s="14">
        <v>197.79</v>
      </c>
      <c r="Q54" s="13"/>
    </row>
    <row r="55" spans="1:17" ht="8.1" customHeight="1" thickBot="1" x14ac:dyDescent="0.3">
      <c r="A55" s="15"/>
      <c r="B55" s="16"/>
      <c r="C55" s="16"/>
      <c r="D55" s="17"/>
      <c r="E55" s="64"/>
      <c r="F55" s="16"/>
      <c r="G55" s="16"/>
      <c r="H55" s="16"/>
      <c r="I55" s="16"/>
      <c r="J55" s="67"/>
      <c r="K55" s="16"/>
      <c r="L55" s="16"/>
      <c r="M55" s="16"/>
      <c r="N55" s="67"/>
      <c r="O55" s="16"/>
      <c r="P55" s="16"/>
      <c r="Q55" s="18"/>
    </row>
    <row r="56" spans="1:17" ht="8.1" customHeight="1" thickTop="1" x14ac:dyDescent="0.2">
      <c r="D56" s="3"/>
      <c r="E56" s="3"/>
    </row>
    <row r="57" spans="1:17" ht="57.75" customHeight="1" x14ac:dyDescent="0.2">
      <c r="A57" s="2" t="s">
        <v>47</v>
      </c>
      <c r="D57" s="3"/>
      <c r="E57" s="3"/>
    </row>
  </sheetData>
  <mergeCells count="1">
    <mergeCell ref="A1:Q1"/>
  </mergeCells>
  <phoneticPr fontId="0" type="noConversion"/>
  <printOptions horizontalCentered="1" verticalCentered="1"/>
  <pageMargins left="0.5" right="0.5" top="0.5" bottom="0.5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O51"/>
  <sheetViews>
    <sheetView defaultGridColor="0" topLeftCell="J1" colorId="22" zoomScaleNormal="65" workbookViewId="0">
      <selection activeCell="O3" sqref="O3"/>
    </sheetView>
  </sheetViews>
  <sheetFormatPr defaultColWidth="11.77734375" defaultRowHeight="15" x14ac:dyDescent="0.2"/>
  <cols>
    <col min="1" max="1" width="1.77734375" style="19" customWidth="1"/>
    <col min="2" max="2" width="26.77734375" style="19" customWidth="1"/>
    <col min="3" max="3" width="9.77734375" style="19" customWidth="1"/>
    <col min="4" max="4" width="15" style="19" customWidth="1"/>
    <col min="5" max="5" width="14.77734375" style="19" customWidth="1"/>
    <col min="6" max="6" width="18.33203125" style="21" customWidth="1"/>
    <col min="7" max="7" width="15.77734375" style="19" customWidth="1"/>
    <col min="8" max="8" width="18.33203125" style="19" customWidth="1"/>
    <col min="9" max="9" width="9.77734375" style="19" customWidth="1"/>
    <col min="10" max="10" width="12.77734375" style="19" customWidth="1"/>
    <col min="11" max="11" width="24.5546875" style="19" customWidth="1"/>
    <col min="12" max="13" width="10.77734375" style="19" customWidth="1"/>
    <col min="14" max="14" width="23.21875" style="19" customWidth="1"/>
    <col min="15" max="15" width="12.44140625" style="19" bestFit="1" customWidth="1"/>
    <col min="16" max="16384" width="11.77734375" style="19"/>
  </cols>
  <sheetData>
    <row r="1" spans="1:15" ht="27" x14ac:dyDescent="0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5.75" thickBot="1" x14ac:dyDescent="0.25">
      <c r="E2" s="20"/>
    </row>
    <row r="3" spans="1:15" ht="8.1" customHeight="1" thickTop="1" x14ac:dyDescent="0.2">
      <c r="A3" s="22"/>
      <c r="B3" s="23"/>
      <c r="C3" s="23"/>
      <c r="D3" s="23"/>
      <c r="E3" s="24"/>
      <c r="F3" s="25"/>
      <c r="G3" s="23"/>
      <c r="H3" s="23"/>
      <c r="I3" s="23"/>
      <c r="J3" s="23"/>
      <c r="K3" s="23"/>
      <c r="L3" s="23"/>
      <c r="M3" s="23"/>
      <c r="N3" s="23"/>
      <c r="O3" s="23"/>
    </row>
    <row r="4" spans="1:15" ht="15.75" x14ac:dyDescent="0.25">
      <c r="A4" s="26"/>
      <c r="B4" s="27"/>
      <c r="C4" s="28" t="s">
        <v>1</v>
      </c>
      <c r="D4" s="28"/>
      <c r="E4" s="29"/>
      <c r="F4" s="30"/>
      <c r="G4" s="27" t="s">
        <v>2</v>
      </c>
      <c r="H4" s="27"/>
      <c r="I4" s="27"/>
      <c r="J4" s="28" t="s">
        <v>3</v>
      </c>
      <c r="K4" s="28"/>
      <c r="L4" s="28"/>
      <c r="M4" s="30" t="s">
        <v>4</v>
      </c>
      <c r="N4" s="30"/>
      <c r="O4" s="30" t="s">
        <v>5</v>
      </c>
    </row>
    <row r="5" spans="1:15" ht="15.75" x14ac:dyDescent="0.25">
      <c r="A5" s="26"/>
      <c r="B5" s="27"/>
      <c r="C5" s="27"/>
      <c r="D5" s="27"/>
      <c r="E5" s="31"/>
      <c r="F5" s="30"/>
      <c r="G5" s="27"/>
      <c r="H5" s="27"/>
      <c r="I5" s="27"/>
      <c r="J5" s="28" t="s">
        <v>6</v>
      </c>
      <c r="K5" s="28"/>
      <c r="L5" s="28"/>
      <c r="M5" s="30"/>
      <c r="N5" s="30"/>
      <c r="O5" s="30"/>
    </row>
    <row r="6" spans="1:15" ht="15.75" x14ac:dyDescent="0.25">
      <c r="A6" s="26"/>
      <c r="B6" s="27" t="s">
        <v>7</v>
      </c>
      <c r="C6" s="30" t="s">
        <v>8</v>
      </c>
      <c r="D6" s="30" t="s">
        <v>48</v>
      </c>
      <c r="E6" s="32" t="s">
        <v>9</v>
      </c>
      <c r="F6" s="30" t="s">
        <v>49</v>
      </c>
      <c r="G6" s="30" t="s">
        <v>10</v>
      </c>
      <c r="H6" s="30" t="s">
        <v>50</v>
      </c>
      <c r="I6" s="27"/>
      <c r="J6" s="30" t="s">
        <v>10</v>
      </c>
      <c r="K6" s="30" t="s">
        <v>51</v>
      </c>
      <c r="L6" s="27"/>
      <c r="M6" s="30" t="s">
        <v>12</v>
      </c>
      <c r="N6" s="30" t="s">
        <v>52</v>
      </c>
      <c r="O6" s="30" t="s">
        <v>13</v>
      </c>
    </row>
    <row r="7" spans="1:15" ht="8.1" customHeight="1" thickBot="1" x14ac:dyDescent="0.25">
      <c r="A7" s="33"/>
      <c r="B7" s="34"/>
      <c r="C7" s="34"/>
      <c r="D7" s="34"/>
      <c r="E7" s="35"/>
      <c r="F7" s="36"/>
      <c r="G7" s="34"/>
      <c r="H7" s="34"/>
      <c r="I7" s="34"/>
      <c r="J7" s="34"/>
      <c r="K7" s="34"/>
      <c r="L7" s="34"/>
      <c r="M7" s="34"/>
      <c r="N7" s="34"/>
      <c r="O7" s="34"/>
    </row>
    <row r="8" spans="1:15" ht="8.1" customHeight="1" thickTop="1" x14ac:dyDescent="0.2">
      <c r="A8" s="37"/>
      <c r="B8" s="38"/>
      <c r="C8" s="38"/>
      <c r="D8" s="38"/>
      <c r="E8" s="39"/>
      <c r="F8" s="40"/>
      <c r="G8" s="38"/>
      <c r="H8" s="38"/>
      <c r="I8" s="38"/>
      <c r="J8" s="38"/>
      <c r="K8" s="38"/>
      <c r="L8" s="38"/>
      <c r="M8" s="38"/>
      <c r="N8" s="38"/>
      <c r="O8" s="38"/>
    </row>
    <row r="9" spans="1:15" ht="15.75" x14ac:dyDescent="0.25">
      <c r="A9" s="37"/>
      <c r="B9" s="41" t="s">
        <v>15</v>
      </c>
      <c r="C9" s="42">
        <f t="shared" ref="C9:C41" si="0">E9/640</f>
        <v>0.7</v>
      </c>
      <c r="D9" s="43">
        <v>0.79275901934500004</v>
      </c>
      <c r="E9" s="39">
        <v>448</v>
      </c>
      <c r="F9" s="44">
        <v>507.365772381</v>
      </c>
      <c r="G9" s="38">
        <v>0</v>
      </c>
      <c r="H9" s="38">
        <v>0</v>
      </c>
      <c r="I9" s="38"/>
      <c r="J9" s="38">
        <f t="shared" ref="J9:J19" si="1">E9-G9</f>
        <v>448</v>
      </c>
      <c r="K9" s="45">
        <v>506.98567146099998</v>
      </c>
      <c r="L9" s="38"/>
      <c r="M9" s="42">
        <v>2.14</v>
      </c>
      <c r="N9" s="46" t="s">
        <v>53</v>
      </c>
      <c r="O9" s="42">
        <v>8</v>
      </c>
    </row>
    <row r="10" spans="1:15" ht="15.75" x14ac:dyDescent="0.25">
      <c r="A10" s="37"/>
      <c r="B10" s="41" t="s">
        <v>14</v>
      </c>
      <c r="C10" s="42">
        <f t="shared" si="0"/>
        <v>34.900046875000001</v>
      </c>
      <c r="D10" s="43">
        <v>34.204653527399998</v>
      </c>
      <c r="E10" s="39">
        <v>22336.03</v>
      </c>
      <c r="F10" s="44">
        <v>21890.978257499999</v>
      </c>
      <c r="G10" s="38">
        <v>13972</v>
      </c>
      <c r="H10" s="45">
        <v>14144.434707500001</v>
      </c>
      <c r="I10" s="38"/>
      <c r="J10" s="38">
        <f t="shared" si="1"/>
        <v>8364.0299999999988</v>
      </c>
      <c r="K10" s="45">
        <v>7857.91528122</v>
      </c>
      <c r="L10" s="38"/>
      <c r="M10" s="42">
        <v>0</v>
      </c>
      <c r="N10" s="47">
        <v>0</v>
      </c>
      <c r="O10" s="42">
        <v>6.2</v>
      </c>
    </row>
    <row r="11" spans="1:15" ht="15.75" x14ac:dyDescent="0.25">
      <c r="A11" s="37"/>
      <c r="B11" s="41" t="s">
        <v>16</v>
      </c>
      <c r="C11" s="42">
        <f t="shared" si="0"/>
        <v>0.6</v>
      </c>
      <c r="D11" s="43">
        <v>0.65405429472400001</v>
      </c>
      <c r="E11" s="39">
        <v>384</v>
      </c>
      <c r="F11" s="44">
        <v>418.59474862299999</v>
      </c>
      <c r="G11" s="38">
        <v>0</v>
      </c>
      <c r="H11" s="38">
        <v>0</v>
      </c>
      <c r="I11" s="38"/>
      <c r="J11" s="38">
        <f t="shared" si="1"/>
        <v>384</v>
      </c>
      <c r="K11" s="45">
        <v>418.372176594</v>
      </c>
      <c r="L11" s="38"/>
      <c r="M11" s="42">
        <v>1.27</v>
      </c>
      <c r="N11" s="46" t="s">
        <v>54</v>
      </c>
      <c r="O11" s="42">
        <v>3</v>
      </c>
    </row>
    <row r="12" spans="1:15" ht="15.75" x14ac:dyDescent="0.25">
      <c r="A12" s="37"/>
      <c r="B12" s="41" t="s">
        <v>17</v>
      </c>
      <c r="C12" s="42">
        <f t="shared" si="0"/>
        <v>1</v>
      </c>
      <c r="D12" s="43">
        <v>0.97551701399500002</v>
      </c>
      <c r="E12" s="39">
        <v>640</v>
      </c>
      <c r="F12" s="44">
        <v>624.33088895699996</v>
      </c>
      <c r="G12" s="38">
        <v>0</v>
      </c>
      <c r="H12" s="48">
        <v>0</v>
      </c>
      <c r="I12" s="38"/>
      <c r="J12" s="38">
        <f t="shared" si="1"/>
        <v>640</v>
      </c>
      <c r="K12" s="45">
        <v>623.52073342300002</v>
      </c>
      <c r="L12" s="38"/>
      <c r="M12" s="42">
        <v>1.92</v>
      </c>
      <c r="N12" s="46" t="s">
        <v>55</v>
      </c>
      <c r="O12" s="42">
        <v>2.61</v>
      </c>
    </row>
    <row r="13" spans="1:15" ht="15.75" x14ac:dyDescent="0.25">
      <c r="A13" s="37"/>
      <c r="B13" s="41" t="s">
        <v>18</v>
      </c>
      <c r="C13" s="42">
        <f t="shared" si="0"/>
        <v>2.8</v>
      </c>
      <c r="D13" s="43">
        <v>2.7860062575</v>
      </c>
      <c r="E13" s="39">
        <v>1792</v>
      </c>
      <c r="F13" s="44">
        <v>1783.0440048</v>
      </c>
      <c r="G13" s="38">
        <v>450</v>
      </c>
      <c r="H13" s="45">
        <v>496.38239457100002</v>
      </c>
      <c r="I13" s="38"/>
      <c r="J13" s="38">
        <f t="shared" si="1"/>
        <v>1342</v>
      </c>
      <c r="K13" s="45">
        <v>1329.8958137100001</v>
      </c>
      <c r="L13" s="38"/>
      <c r="M13" s="42">
        <v>0</v>
      </c>
      <c r="N13" s="47">
        <v>0</v>
      </c>
      <c r="O13" s="42">
        <v>0.96</v>
      </c>
    </row>
    <row r="14" spans="1:15" ht="15.75" x14ac:dyDescent="0.25">
      <c r="A14" s="37"/>
      <c r="B14" s="41" t="s">
        <v>19</v>
      </c>
      <c r="C14" s="42">
        <f t="shared" si="0"/>
        <v>41.9</v>
      </c>
      <c r="D14" s="43">
        <v>43.1159957072</v>
      </c>
      <c r="E14" s="39">
        <v>26816</v>
      </c>
      <c r="F14" s="44">
        <v>27594.2372526</v>
      </c>
      <c r="G14" s="38">
        <v>10304</v>
      </c>
      <c r="H14" s="45">
        <v>10444.4972143</v>
      </c>
      <c r="I14" s="38"/>
      <c r="J14" s="38">
        <f t="shared" si="1"/>
        <v>16512</v>
      </c>
      <c r="K14" s="45">
        <v>17195.4526406</v>
      </c>
      <c r="L14" s="38"/>
      <c r="M14" s="42">
        <f>0.48+9.8</f>
        <v>10.280000000000001</v>
      </c>
      <c r="N14" s="47">
        <f>0.48+9.8</f>
        <v>10.280000000000001</v>
      </c>
      <c r="O14" s="42">
        <v>26.33</v>
      </c>
    </row>
    <row r="15" spans="1:15" ht="15.75" x14ac:dyDescent="0.25">
      <c r="A15" s="37"/>
      <c r="B15" s="41" t="s">
        <v>20</v>
      </c>
      <c r="C15" s="42">
        <f t="shared" si="0"/>
        <v>26.399953125000003</v>
      </c>
      <c r="D15" s="43">
        <v>26.442090905099999</v>
      </c>
      <c r="E15" s="39">
        <f>16499.5+396.47</f>
        <v>16895.97</v>
      </c>
      <c r="F15" s="44">
        <v>16922.938179299999</v>
      </c>
      <c r="G15" s="38">
        <v>0</v>
      </c>
      <c r="H15" s="48">
        <v>0</v>
      </c>
      <c r="I15" s="38"/>
      <c r="J15" s="38">
        <f t="shared" si="1"/>
        <v>16895.97</v>
      </c>
      <c r="K15" s="45">
        <v>16916.4939897</v>
      </c>
      <c r="L15" s="38"/>
      <c r="M15" s="42">
        <v>1.18</v>
      </c>
      <c r="N15" s="46" t="s">
        <v>56</v>
      </c>
      <c r="O15" s="42">
        <v>22.18</v>
      </c>
    </row>
    <row r="16" spans="1:15" ht="15.75" x14ac:dyDescent="0.25">
      <c r="A16" s="37"/>
      <c r="B16" s="41" t="s">
        <v>72</v>
      </c>
      <c r="C16" s="42">
        <f t="shared" si="0"/>
        <v>41.547265625000001</v>
      </c>
      <c r="D16" s="43">
        <v>41.8025181788</v>
      </c>
      <c r="E16" s="39">
        <v>26590.25</v>
      </c>
      <c r="F16" s="44">
        <v>26753.611634500001</v>
      </c>
      <c r="G16" s="38">
        <v>0</v>
      </c>
      <c r="H16" s="48">
        <v>33</v>
      </c>
      <c r="I16" s="38"/>
      <c r="J16" s="38">
        <f t="shared" si="1"/>
        <v>26590.25</v>
      </c>
      <c r="K16" s="45">
        <v>26735.867001800001</v>
      </c>
      <c r="L16" s="38"/>
      <c r="M16" s="42">
        <v>2.94</v>
      </c>
      <c r="N16" s="46" t="s">
        <v>57</v>
      </c>
      <c r="O16" s="42">
        <v>30.88</v>
      </c>
    </row>
    <row r="17" spans="1:15" ht="15.75" x14ac:dyDescent="0.25">
      <c r="A17" s="37"/>
      <c r="B17" s="41" t="s">
        <v>21</v>
      </c>
      <c r="C17" s="42">
        <f t="shared" si="0"/>
        <v>16.5</v>
      </c>
      <c r="D17" s="43">
        <v>16.370062419</v>
      </c>
      <c r="E17" s="39">
        <v>10560</v>
      </c>
      <c r="F17" s="44">
        <v>10476.8399482</v>
      </c>
      <c r="G17" s="38">
        <v>2416</v>
      </c>
      <c r="H17" s="45">
        <v>2471.9236094399998</v>
      </c>
      <c r="I17" s="38"/>
      <c r="J17" s="38">
        <f t="shared" si="1"/>
        <v>8144</v>
      </c>
      <c r="K17" s="45">
        <v>8100.8087365199999</v>
      </c>
      <c r="L17" s="38"/>
      <c r="M17" s="42">
        <v>0</v>
      </c>
      <c r="N17" s="47">
        <v>0</v>
      </c>
      <c r="O17" s="42">
        <v>5.89</v>
      </c>
    </row>
    <row r="18" spans="1:15" ht="15.75" x14ac:dyDescent="0.25">
      <c r="A18" s="37"/>
      <c r="B18" s="41" t="s">
        <v>22</v>
      </c>
      <c r="C18" s="42">
        <f t="shared" si="0"/>
        <v>0.55000000000000004</v>
      </c>
      <c r="D18" s="43">
        <v>0.56722764944399995</v>
      </c>
      <c r="E18" s="39">
        <v>352</v>
      </c>
      <c r="F18" s="44">
        <v>363.025695644</v>
      </c>
      <c r="G18" s="38">
        <v>0</v>
      </c>
      <c r="H18" s="38">
        <v>0</v>
      </c>
      <c r="I18" s="38"/>
      <c r="J18" s="38">
        <f t="shared" si="1"/>
        <v>352</v>
      </c>
      <c r="K18" s="45">
        <v>361.92784740100001</v>
      </c>
      <c r="L18" s="38"/>
      <c r="M18" s="42">
        <v>2.02</v>
      </c>
      <c r="N18" s="46" t="s">
        <v>58</v>
      </c>
      <c r="O18" s="42">
        <v>3.72</v>
      </c>
    </row>
    <row r="19" spans="1:15" ht="15.75" x14ac:dyDescent="0.25">
      <c r="A19" s="37"/>
      <c r="B19" s="41" t="s">
        <v>23</v>
      </c>
      <c r="C19" s="42">
        <f t="shared" si="0"/>
        <v>0.6</v>
      </c>
      <c r="D19" s="43">
        <v>0.63381777505600001</v>
      </c>
      <c r="E19" s="39">
        <v>384</v>
      </c>
      <c r="F19" s="44">
        <v>405.64337603600001</v>
      </c>
      <c r="G19" s="38">
        <v>0</v>
      </c>
      <c r="H19" s="48">
        <v>0</v>
      </c>
      <c r="I19" s="38"/>
      <c r="J19" s="38">
        <f t="shared" si="1"/>
        <v>384</v>
      </c>
      <c r="K19" s="45">
        <v>405.43109429399999</v>
      </c>
      <c r="L19" s="38"/>
      <c r="M19" s="42">
        <v>0</v>
      </c>
      <c r="N19" s="47">
        <v>0</v>
      </c>
      <c r="O19" s="42">
        <v>2.09</v>
      </c>
    </row>
    <row r="20" spans="1:15" ht="15.75" x14ac:dyDescent="0.25">
      <c r="A20" s="37"/>
      <c r="B20" s="41" t="s">
        <v>24</v>
      </c>
      <c r="C20" s="42">
        <f t="shared" si="0"/>
        <v>100.243578125</v>
      </c>
      <c r="D20" s="43">
        <v>100.672157177</v>
      </c>
      <c r="E20" s="39">
        <v>64155.89</v>
      </c>
      <c r="F20" s="44">
        <v>64430.180593099998</v>
      </c>
      <c r="G20" s="38">
        <v>30184</v>
      </c>
      <c r="H20" s="45">
        <v>30308.080554299999</v>
      </c>
      <c r="I20" s="38"/>
      <c r="J20" s="38">
        <v>10</v>
      </c>
      <c r="K20" s="45">
        <v>33.4767937692</v>
      </c>
      <c r="L20" s="38"/>
      <c r="M20" s="42">
        <v>0</v>
      </c>
      <c r="N20" s="47">
        <v>0</v>
      </c>
      <c r="O20" s="42">
        <v>0</v>
      </c>
    </row>
    <row r="21" spans="1:15" ht="15.75" x14ac:dyDescent="0.25">
      <c r="A21" s="37"/>
      <c r="B21" s="41" t="s">
        <v>25</v>
      </c>
      <c r="C21" s="42">
        <f t="shared" si="0"/>
        <v>84.6</v>
      </c>
      <c r="D21" s="43">
        <v>84.350573716499994</v>
      </c>
      <c r="E21" s="39">
        <v>54144</v>
      </c>
      <c r="F21" s="44">
        <v>53984.367178499997</v>
      </c>
      <c r="G21" s="38">
        <v>41984</v>
      </c>
      <c r="H21" s="45">
        <v>42591.940352999998</v>
      </c>
      <c r="I21" s="38"/>
      <c r="J21" s="38">
        <f>E21-G21</f>
        <v>12160</v>
      </c>
      <c r="K21" s="45">
        <v>11618.288081999999</v>
      </c>
      <c r="L21" s="38"/>
      <c r="M21" s="42">
        <v>0</v>
      </c>
      <c r="N21" s="47">
        <v>0</v>
      </c>
      <c r="O21" s="42">
        <v>6.02</v>
      </c>
    </row>
    <row r="22" spans="1:15" ht="15.75" x14ac:dyDescent="0.25">
      <c r="A22" s="37"/>
      <c r="B22" s="41" t="s">
        <v>26</v>
      </c>
      <c r="C22" s="42">
        <f t="shared" si="0"/>
        <v>0.95</v>
      </c>
      <c r="D22" s="43">
        <v>1.0057044427699999</v>
      </c>
      <c r="E22" s="39">
        <v>608</v>
      </c>
      <c r="F22" s="44">
        <v>643.65084337099995</v>
      </c>
      <c r="G22" s="38">
        <v>540</v>
      </c>
      <c r="H22" s="45">
        <v>562.12380494700005</v>
      </c>
      <c r="I22" s="38"/>
      <c r="J22" s="38">
        <f>E22-G22</f>
        <v>68</v>
      </c>
      <c r="K22" s="45">
        <v>81.562917934599994</v>
      </c>
      <c r="L22" s="38"/>
      <c r="M22" s="42">
        <v>0</v>
      </c>
      <c r="N22" s="47">
        <v>0</v>
      </c>
      <c r="O22" s="42">
        <v>0</v>
      </c>
    </row>
    <row r="23" spans="1:15" ht="15.75" x14ac:dyDescent="0.25">
      <c r="A23" s="37"/>
      <c r="B23" s="41" t="s">
        <v>27</v>
      </c>
      <c r="C23" s="42">
        <f t="shared" si="0"/>
        <v>25.5</v>
      </c>
      <c r="D23" s="43">
        <v>25.040624764499999</v>
      </c>
      <c r="E23" s="39">
        <v>16320</v>
      </c>
      <c r="F23" s="44">
        <v>16025.9998493</v>
      </c>
      <c r="G23" s="38">
        <v>0</v>
      </c>
      <c r="H23" s="38">
        <v>0</v>
      </c>
      <c r="I23" s="38"/>
      <c r="J23" s="38">
        <v>12240</v>
      </c>
      <c r="K23" s="45">
        <v>11867.7835027</v>
      </c>
      <c r="L23" s="38"/>
      <c r="M23" s="42">
        <v>0</v>
      </c>
      <c r="N23" s="47">
        <v>0</v>
      </c>
      <c r="O23" s="42">
        <v>0</v>
      </c>
    </row>
    <row r="24" spans="1:15" ht="15.75" x14ac:dyDescent="0.25">
      <c r="A24" s="37"/>
      <c r="B24" s="41" t="s">
        <v>28</v>
      </c>
      <c r="C24" s="42">
        <f t="shared" si="0"/>
        <v>0.72273437500000004</v>
      </c>
      <c r="D24" s="43">
        <v>0.60655638590899996</v>
      </c>
      <c r="E24" s="39">
        <v>462.55</v>
      </c>
      <c r="F24" s="44">
        <v>388.196086982</v>
      </c>
      <c r="G24" s="38">
        <v>0</v>
      </c>
      <c r="H24" s="38">
        <v>0</v>
      </c>
      <c r="I24" s="38"/>
      <c r="J24" s="38">
        <f>E24-G24</f>
        <v>462.55</v>
      </c>
      <c r="K24" s="45">
        <v>388.03346441799999</v>
      </c>
      <c r="L24" s="38"/>
      <c r="M24" s="42">
        <v>1.46</v>
      </c>
      <c r="N24" s="46" t="s">
        <v>59</v>
      </c>
      <c r="O24" s="42">
        <v>2.38</v>
      </c>
    </row>
    <row r="25" spans="1:15" ht="15.75" x14ac:dyDescent="0.25">
      <c r="A25" s="37"/>
      <c r="B25" s="41" t="s">
        <v>29</v>
      </c>
      <c r="C25" s="42">
        <f t="shared" si="0"/>
        <v>49.5</v>
      </c>
      <c r="D25" s="43">
        <v>48.926183689299997</v>
      </c>
      <c r="E25" s="39">
        <v>31680</v>
      </c>
      <c r="F25" s="44">
        <v>31312.757561099999</v>
      </c>
      <c r="G25" s="38">
        <v>11782</v>
      </c>
      <c r="H25" s="45">
        <v>11469.0913982</v>
      </c>
      <c r="I25" s="38"/>
      <c r="J25" s="38">
        <f>E25-G25+5900</f>
        <v>25798</v>
      </c>
      <c r="K25" s="45">
        <v>19968.741260300001</v>
      </c>
      <c r="L25" s="38"/>
      <c r="M25" s="42">
        <v>0</v>
      </c>
      <c r="N25" s="47">
        <v>0</v>
      </c>
      <c r="O25" s="42">
        <v>21.77</v>
      </c>
    </row>
    <row r="26" spans="1:15" ht="15.75" x14ac:dyDescent="0.25">
      <c r="A26" s="37"/>
      <c r="B26" s="41" t="s">
        <v>30</v>
      </c>
      <c r="C26" s="42">
        <f t="shared" si="0"/>
        <v>4.3</v>
      </c>
      <c r="D26" s="49" t="s">
        <v>60</v>
      </c>
      <c r="E26" s="39">
        <v>2752</v>
      </c>
      <c r="F26" s="50" t="s">
        <v>61</v>
      </c>
      <c r="G26" s="38">
        <v>0</v>
      </c>
      <c r="H26" s="19">
        <v>0</v>
      </c>
      <c r="I26" s="38"/>
      <c r="J26" s="38">
        <f t="shared" ref="J26:J31" si="2">E26-G26</f>
        <v>2752</v>
      </c>
      <c r="K26" s="51">
        <v>3508</v>
      </c>
      <c r="L26" s="38"/>
      <c r="M26" s="42">
        <f>9.75+1.99</f>
        <v>11.74</v>
      </c>
      <c r="N26" s="46" t="s">
        <v>62</v>
      </c>
      <c r="O26" s="42">
        <v>18.64</v>
      </c>
    </row>
    <row r="27" spans="1:15" ht="15.75" x14ac:dyDescent="0.25">
      <c r="A27" s="37"/>
      <c r="B27" s="41" t="s">
        <v>31</v>
      </c>
      <c r="C27" s="42">
        <f t="shared" si="0"/>
        <v>82.5</v>
      </c>
      <c r="D27" s="43">
        <v>82.689750024999995</v>
      </c>
      <c r="E27" s="39">
        <v>52800</v>
      </c>
      <c r="F27" s="44">
        <v>52921.440016</v>
      </c>
      <c r="G27" s="38">
        <v>38527</v>
      </c>
      <c r="H27" s="45">
        <v>38602.561396700003</v>
      </c>
      <c r="I27" s="38"/>
      <c r="J27" s="38">
        <f t="shared" si="2"/>
        <v>14273</v>
      </c>
      <c r="K27" s="45">
        <v>14320.249120500001</v>
      </c>
      <c r="L27" s="38"/>
      <c r="M27" s="42">
        <v>0</v>
      </c>
      <c r="N27" s="47">
        <v>0</v>
      </c>
      <c r="O27" s="42">
        <v>0</v>
      </c>
    </row>
    <row r="28" spans="1:15" ht="15.75" x14ac:dyDescent="0.25">
      <c r="A28" s="37"/>
      <c r="B28" s="41" t="s">
        <v>32</v>
      </c>
      <c r="C28" s="42">
        <f t="shared" si="0"/>
        <v>0.44000000000000006</v>
      </c>
      <c r="D28" s="43">
        <v>0.42125694381000001</v>
      </c>
      <c r="E28" s="39">
        <v>281.60000000000002</v>
      </c>
      <c r="F28" s="44">
        <v>269.604444038</v>
      </c>
      <c r="G28" s="38">
        <v>0</v>
      </c>
      <c r="H28" s="38">
        <v>0</v>
      </c>
      <c r="I28" s="38"/>
      <c r="J28" s="38">
        <f t="shared" si="2"/>
        <v>281.60000000000002</v>
      </c>
      <c r="K28" s="45">
        <v>269.426183014</v>
      </c>
      <c r="L28" s="38"/>
      <c r="M28" s="42">
        <v>2.17</v>
      </c>
      <c r="N28" s="46" t="s">
        <v>63</v>
      </c>
      <c r="O28" s="42">
        <v>3.09</v>
      </c>
    </row>
    <row r="29" spans="1:15" ht="15.75" x14ac:dyDescent="0.25">
      <c r="A29" s="37"/>
      <c r="B29" s="41" t="s">
        <v>34</v>
      </c>
      <c r="C29" s="42">
        <f t="shared" si="0"/>
        <v>0.5</v>
      </c>
      <c r="D29" s="43">
        <v>0.435050175516</v>
      </c>
      <c r="E29" s="39">
        <v>320</v>
      </c>
      <c r="F29" s="44">
        <v>278.43211233</v>
      </c>
      <c r="G29" s="38">
        <v>0</v>
      </c>
      <c r="H29" s="38">
        <v>0</v>
      </c>
      <c r="I29" s="38"/>
      <c r="J29" s="38">
        <f t="shared" si="2"/>
        <v>320</v>
      </c>
      <c r="K29" s="45">
        <v>278.40023287000002</v>
      </c>
      <c r="L29" s="38"/>
      <c r="M29" s="42">
        <v>0</v>
      </c>
      <c r="N29" s="47">
        <v>0</v>
      </c>
      <c r="O29" s="42">
        <v>1.08</v>
      </c>
    </row>
    <row r="30" spans="1:15" ht="15.75" x14ac:dyDescent="0.25">
      <c r="A30" s="37"/>
      <c r="B30" s="41" t="s">
        <v>33</v>
      </c>
      <c r="C30" s="42">
        <f t="shared" si="0"/>
        <v>20.619999999999997</v>
      </c>
      <c r="D30" s="43">
        <v>21.613046653600001</v>
      </c>
      <c r="E30" s="39">
        <v>13196.8</v>
      </c>
      <c r="F30" s="44">
        <v>13832.3498583</v>
      </c>
      <c r="G30" s="38">
        <v>8501</v>
      </c>
      <c r="H30" s="45">
        <v>8247.4290404099993</v>
      </c>
      <c r="I30" s="38"/>
      <c r="J30" s="38">
        <f t="shared" si="2"/>
        <v>4695.7999999999993</v>
      </c>
      <c r="K30" s="45">
        <v>5688.2992355200004</v>
      </c>
      <c r="L30" s="38"/>
      <c r="M30" s="42">
        <v>0</v>
      </c>
      <c r="N30" s="47">
        <v>0</v>
      </c>
      <c r="O30" s="42">
        <v>3.62</v>
      </c>
    </row>
    <row r="31" spans="1:15" ht="15.75" x14ac:dyDescent="0.25">
      <c r="A31" s="37"/>
      <c r="B31" s="41" t="s">
        <v>35</v>
      </c>
      <c r="C31" s="42">
        <f t="shared" si="0"/>
        <v>0.6</v>
      </c>
      <c r="D31" s="43">
        <v>0.63252498356700004</v>
      </c>
      <c r="E31" s="39">
        <v>384</v>
      </c>
      <c r="F31" s="44">
        <v>404.81598948300001</v>
      </c>
      <c r="G31" s="38">
        <v>0</v>
      </c>
      <c r="H31" s="48">
        <v>0</v>
      </c>
      <c r="I31" s="38"/>
      <c r="J31" s="38">
        <f t="shared" si="2"/>
        <v>384</v>
      </c>
      <c r="K31" s="45">
        <v>404.77218646</v>
      </c>
      <c r="L31" s="38"/>
      <c r="M31" s="42">
        <v>0</v>
      </c>
      <c r="N31" s="47">
        <v>0</v>
      </c>
      <c r="O31" s="42">
        <v>1.55</v>
      </c>
    </row>
    <row r="32" spans="1:15" ht="15.75" x14ac:dyDescent="0.25">
      <c r="A32" s="37"/>
      <c r="B32" s="41" t="s">
        <v>36</v>
      </c>
      <c r="C32" s="42">
        <f t="shared" si="0"/>
        <v>40.700000000000003</v>
      </c>
      <c r="D32" s="43">
        <v>40.075044139200003</v>
      </c>
      <c r="E32" s="39">
        <v>26048</v>
      </c>
      <c r="F32" s="44">
        <v>25648.0282491</v>
      </c>
      <c r="G32" s="38">
        <v>13374</v>
      </c>
      <c r="H32" s="45">
        <v>13744.909102</v>
      </c>
      <c r="I32" s="38"/>
      <c r="J32" s="38">
        <v>0</v>
      </c>
      <c r="K32" s="50" t="s">
        <v>64</v>
      </c>
      <c r="L32" s="38"/>
      <c r="M32" s="42">
        <v>0</v>
      </c>
      <c r="N32" s="47">
        <v>0</v>
      </c>
      <c r="O32" s="42">
        <v>0</v>
      </c>
    </row>
    <row r="33" spans="1:15" ht="15.75" x14ac:dyDescent="0.25">
      <c r="A33" s="37"/>
      <c r="B33" s="41" t="s">
        <v>38</v>
      </c>
      <c r="C33" s="42">
        <f t="shared" si="0"/>
        <v>1.5</v>
      </c>
      <c r="D33" s="43">
        <v>1.56467966943</v>
      </c>
      <c r="E33" s="39">
        <v>960</v>
      </c>
      <c r="F33" s="44">
        <v>1001.39498844</v>
      </c>
      <c r="G33" s="38">
        <v>0</v>
      </c>
      <c r="H33" s="48">
        <v>0</v>
      </c>
      <c r="I33" s="38"/>
      <c r="J33" s="38">
        <f t="shared" ref="J33:J41" si="3">E33-G33</f>
        <v>960</v>
      </c>
      <c r="K33" s="45">
        <v>1001.19823363</v>
      </c>
      <c r="L33" s="38"/>
      <c r="M33" s="42">
        <v>1.83</v>
      </c>
      <c r="N33" s="46" t="s">
        <v>65</v>
      </c>
      <c r="O33" s="42">
        <v>0</v>
      </c>
    </row>
    <row r="34" spans="1:15" ht="15.75" x14ac:dyDescent="0.25">
      <c r="A34" s="37"/>
      <c r="B34" s="41" t="s">
        <v>37</v>
      </c>
      <c r="C34" s="42">
        <f t="shared" si="0"/>
        <v>3.7</v>
      </c>
      <c r="D34" s="43">
        <v>3.6922227211799998</v>
      </c>
      <c r="E34" s="39">
        <v>2368</v>
      </c>
      <c r="F34" s="44">
        <v>2363.0225415499999</v>
      </c>
      <c r="G34" s="38">
        <v>0</v>
      </c>
      <c r="H34" s="48">
        <v>0</v>
      </c>
      <c r="I34" s="38"/>
      <c r="J34" s="38">
        <f t="shared" si="3"/>
        <v>2368</v>
      </c>
      <c r="K34" s="45">
        <v>2362.6867428700002</v>
      </c>
      <c r="L34" s="38"/>
      <c r="M34" s="42">
        <v>0</v>
      </c>
      <c r="N34" s="47">
        <v>0</v>
      </c>
      <c r="O34" s="42">
        <v>4.4400000000000004</v>
      </c>
    </row>
    <row r="35" spans="1:15" ht="15.75" x14ac:dyDescent="0.25">
      <c r="A35" s="37"/>
      <c r="B35" s="41" t="s">
        <v>39</v>
      </c>
      <c r="C35" s="42">
        <f t="shared" si="0"/>
        <v>0.35</v>
      </c>
      <c r="D35" s="43">
        <v>0.49067282101999998</v>
      </c>
      <c r="E35" s="39">
        <v>224</v>
      </c>
      <c r="F35" s="44">
        <v>314.03060545300002</v>
      </c>
      <c r="G35" s="38">
        <v>0</v>
      </c>
      <c r="H35" s="48">
        <v>0</v>
      </c>
      <c r="I35" s="38"/>
      <c r="J35" s="38">
        <f t="shared" si="3"/>
        <v>224</v>
      </c>
      <c r="K35" s="45">
        <v>313.78714820499999</v>
      </c>
      <c r="L35" s="38"/>
      <c r="M35" s="42">
        <v>0.74</v>
      </c>
      <c r="N35" s="46" t="s">
        <v>66</v>
      </c>
      <c r="O35" s="42">
        <v>0.66</v>
      </c>
    </row>
    <row r="36" spans="1:15" ht="15.75" x14ac:dyDescent="0.25">
      <c r="A36" s="37"/>
      <c r="B36" s="41" t="s">
        <v>40</v>
      </c>
      <c r="C36" s="42">
        <f t="shared" si="0"/>
        <v>0.6</v>
      </c>
      <c r="D36" s="43">
        <v>0.69400719430699997</v>
      </c>
      <c r="E36" s="39">
        <v>384</v>
      </c>
      <c r="F36" s="44">
        <v>444.16460435599998</v>
      </c>
      <c r="G36" s="38">
        <v>0</v>
      </c>
      <c r="H36" s="48">
        <v>0</v>
      </c>
      <c r="I36" s="38"/>
      <c r="J36" s="38">
        <f t="shared" si="3"/>
        <v>384</v>
      </c>
      <c r="K36" s="45">
        <v>444.01816460200001</v>
      </c>
      <c r="L36" s="38"/>
      <c r="M36" s="42">
        <v>1.68</v>
      </c>
      <c r="N36" s="46" t="s">
        <v>67</v>
      </c>
      <c r="O36" s="42">
        <v>2.4900000000000002</v>
      </c>
    </row>
    <row r="37" spans="1:15" ht="15.75" x14ac:dyDescent="0.25">
      <c r="A37" s="37"/>
      <c r="B37" s="41" t="s">
        <v>41</v>
      </c>
      <c r="C37" s="42">
        <f t="shared" si="0"/>
        <v>0.71</v>
      </c>
      <c r="D37" s="43">
        <v>0.71086923474800001</v>
      </c>
      <c r="E37" s="39">
        <v>454.4</v>
      </c>
      <c r="F37" s="44">
        <v>454.956310239</v>
      </c>
      <c r="G37" s="38">
        <v>0</v>
      </c>
      <c r="H37" s="48">
        <v>0</v>
      </c>
      <c r="I37" s="38"/>
      <c r="J37" s="38">
        <f t="shared" si="3"/>
        <v>454.4</v>
      </c>
      <c r="K37" s="45">
        <v>454.50362246399999</v>
      </c>
      <c r="L37" s="38"/>
      <c r="M37" s="42">
        <v>1.33</v>
      </c>
      <c r="N37" s="46" t="s">
        <v>68</v>
      </c>
      <c r="O37" s="42">
        <v>2.15</v>
      </c>
    </row>
    <row r="38" spans="1:15" ht="15.75" x14ac:dyDescent="0.25">
      <c r="A38" s="37"/>
      <c r="B38" s="41" t="s">
        <v>42</v>
      </c>
      <c r="C38" s="42">
        <f t="shared" si="0"/>
        <v>1.1970624999999999</v>
      </c>
      <c r="D38" s="43">
        <v>1.1961516866099999</v>
      </c>
      <c r="E38" s="39">
        <v>766.12</v>
      </c>
      <c r="F38" s="44">
        <v>765.53707943300003</v>
      </c>
      <c r="G38" s="38">
        <v>360</v>
      </c>
      <c r="H38" s="45">
        <v>370.79491395700001</v>
      </c>
      <c r="I38" s="38"/>
      <c r="J38" s="38">
        <f t="shared" si="3"/>
        <v>406.12</v>
      </c>
      <c r="K38" s="45">
        <v>405.21163806700002</v>
      </c>
      <c r="L38" s="38"/>
      <c r="M38" s="42">
        <v>0</v>
      </c>
      <c r="N38" s="47">
        <v>0</v>
      </c>
      <c r="O38" s="42">
        <v>0.69</v>
      </c>
    </row>
    <row r="39" spans="1:15" ht="15.75" x14ac:dyDescent="0.25">
      <c r="A39" s="37"/>
      <c r="B39" s="41" t="s">
        <v>43</v>
      </c>
      <c r="C39" s="42">
        <f t="shared" si="0"/>
        <v>47.05</v>
      </c>
      <c r="D39" s="43">
        <v>47.774642648700002</v>
      </c>
      <c r="E39" s="39">
        <v>30112</v>
      </c>
      <c r="F39" s="44">
        <v>30575.7712952</v>
      </c>
      <c r="G39" s="38">
        <v>13280</v>
      </c>
      <c r="H39" s="45">
        <v>14022.631746999999</v>
      </c>
      <c r="I39" s="38"/>
      <c r="J39" s="38">
        <f t="shared" si="3"/>
        <v>16832</v>
      </c>
      <c r="K39" s="45">
        <v>16802.5417122</v>
      </c>
      <c r="L39" s="38"/>
      <c r="M39" s="42">
        <v>0</v>
      </c>
      <c r="N39" s="47">
        <v>0</v>
      </c>
      <c r="O39" s="42">
        <v>12.2</v>
      </c>
    </row>
    <row r="40" spans="1:15" ht="15.75" x14ac:dyDescent="0.25">
      <c r="A40" s="37"/>
      <c r="B40" s="41" t="s">
        <v>44</v>
      </c>
      <c r="C40" s="42">
        <f t="shared" si="0"/>
        <v>0.65</v>
      </c>
      <c r="D40" s="43">
        <v>0.73154405813000001</v>
      </c>
      <c r="E40" s="39">
        <v>416</v>
      </c>
      <c r="F40" s="44">
        <v>468.18819720300002</v>
      </c>
      <c r="G40" s="38">
        <v>0</v>
      </c>
      <c r="H40" s="48">
        <v>0</v>
      </c>
      <c r="I40" s="38"/>
      <c r="J40" s="38">
        <f t="shared" si="3"/>
        <v>416</v>
      </c>
      <c r="K40" s="45">
        <v>467.555922818</v>
      </c>
      <c r="L40" s="38"/>
      <c r="M40" s="42">
        <v>1.43</v>
      </c>
      <c r="N40" s="46" t="s">
        <v>69</v>
      </c>
      <c r="O40" s="42">
        <v>2.12</v>
      </c>
    </row>
    <row r="41" spans="1:15" ht="15.75" x14ac:dyDescent="0.25">
      <c r="A41" s="37"/>
      <c r="B41" s="41" t="s">
        <v>45</v>
      </c>
      <c r="C41" s="42">
        <f t="shared" si="0"/>
        <v>3.6700468749999997</v>
      </c>
      <c r="D41" s="43">
        <v>3.6406102527000002</v>
      </c>
      <c r="E41" s="39">
        <v>2348.83</v>
      </c>
      <c r="F41" s="44">
        <v>2329.9905617300001</v>
      </c>
      <c r="G41" s="38">
        <v>0</v>
      </c>
      <c r="H41" s="48">
        <v>0</v>
      </c>
      <c r="I41" s="38"/>
      <c r="J41" s="38">
        <f t="shared" si="3"/>
        <v>2348.83</v>
      </c>
      <c r="K41" s="45">
        <v>2329.6172882400001</v>
      </c>
      <c r="L41" s="38"/>
      <c r="M41" s="42">
        <v>0</v>
      </c>
      <c r="N41" s="42"/>
      <c r="O41" s="42">
        <v>3.01</v>
      </c>
    </row>
    <row r="42" spans="1:15" ht="8.1" customHeight="1" x14ac:dyDescent="0.25">
      <c r="A42" s="37"/>
      <c r="B42" s="41"/>
      <c r="C42" s="42"/>
      <c r="E42" s="39"/>
      <c r="F42" s="40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8.1" customHeight="1" x14ac:dyDescent="0.25">
      <c r="A43" s="37"/>
      <c r="B43" s="41"/>
      <c r="C43" s="42"/>
      <c r="E43" s="52"/>
      <c r="F43" s="53"/>
      <c r="G43" s="41"/>
      <c r="H43" s="41"/>
      <c r="I43" s="41"/>
      <c r="J43" s="41"/>
      <c r="K43" s="41"/>
      <c r="L43" s="41"/>
      <c r="M43" s="41"/>
      <c r="N43" s="41"/>
      <c r="O43" s="41"/>
    </row>
    <row r="44" spans="1:15" ht="15.75" x14ac:dyDescent="0.25">
      <c r="A44" s="54"/>
      <c r="B44" s="41" t="s">
        <v>46</v>
      </c>
      <c r="C44" s="55">
        <f>E44/640</f>
        <v>637.4006875</v>
      </c>
      <c r="D44" s="56" t="s">
        <v>70</v>
      </c>
      <c r="E44" s="52">
        <f>SUM(E10:E41)</f>
        <v>407936.44</v>
      </c>
      <c r="F44" s="57" t="s">
        <v>71</v>
      </c>
      <c r="G44" s="41">
        <f>SUM(G10:G41)</f>
        <v>185674</v>
      </c>
      <c r="H44" s="41">
        <v>187490</v>
      </c>
      <c r="I44" s="41"/>
      <c r="J44" s="41">
        <f>SUM(J10:J41)</f>
        <v>177446.54999999996</v>
      </c>
      <c r="K44" s="41">
        <v>173460.84</v>
      </c>
      <c r="L44" s="41"/>
      <c r="M44" s="55">
        <f>SUM(M10:M41)</f>
        <v>41.99</v>
      </c>
      <c r="N44" s="55">
        <v>44.39</v>
      </c>
      <c r="O44" s="55">
        <v>197.79</v>
      </c>
    </row>
    <row r="45" spans="1:15" ht="8.1" customHeight="1" thickBot="1" x14ac:dyDescent="0.3">
      <c r="A45" s="58"/>
      <c r="B45" s="59"/>
      <c r="C45" s="59"/>
      <c r="D45" s="59"/>
      <c r="E45" s="60"/>
      <c r="F45" s="61"/>
      <c r="G45" s="59"/>
      <c r="H45" s="59"/>
      <c r="I45" s="59"/>
      <c r="J45" s="59"/>
      <c r="K45" s="59"/>
      <c r="L45" s="59"/>
      <c r="M45" s="59"/>
      <c r="N45" s="59"/>
      <c r="O45" s="59"/>
    </row>
    <row r="46" spans="1:15" ht="8.1" customHeight="1" thickTop="1" x14ac:dyDescent="0.2">
      <c r="E46" s="20"/>
    </row>
    <row r="47" spans="1:15" x14ac:dyDescent="0.2">
      <c r="A47" s="19" t="s">
        <v>47</v>
      </c>
      <c r="E47" s="20"/>
    </row>
    <row r="48" spans="1:15" x14ac:dyDescent="0.2">
      <c r="A48" s="19" t="s">
        <v>47</v>
      </c>
      <c r="E48" s="20"/>
    </row>
    <row r="49" spans="1:5" x14ac:dyDescent="0.2">
      <c r="E49" s="20"/>
    </row>
    <row r="50" spans="1:5" x14ac:dyDescent="0.2">
      <c r="A50" s="19" t="s">
        <v>47</v>
      </c>
      <c r="E50" s="20"/>
    </row>
    <row r="51" spans="1:5" x14ac:dyDescent="0.2">
      <c r="E51" s="20"/>
    </row>
  </sheetData>
  <mergeCells count="1">
    <mergeCell ref="A1:O1"/>
  </mergeCells>
  <phoneticPr fontId="4" type="noConversion"/>
  <printOptions horizontalCentered="1" verticalCentered="1"/>
  <pageMargins left="0.5" right="0.5" top="0.5" bottom="0.5" header="0.5" footer="0.5"/>
  <pageSetup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</vt:lpstr>
      <vt:lpstr>Cafra Pine Acres</vt:lpstr>
      <vt:lpstr>A!Print_Area</vt:lpstr>
      <vt:lpstr>'Cafra Pine Acres'!Print_Area</vt:lpstr>
      <vt:lpstr>A!Print_Area_MI</vt:lpstr>
      <vt:lpstr>'Cafra Pine Acres'!Print_Area_MI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2015-10-21T18:25:17Z</cp:lastPrinted>
  <dcterms:created xsi:type="dcterms:W3CDTF">1999-11-10T17:26:11Z</dcterms:created>
  <dcterms:modified xsi:type="dcterms:W3CDTF">2021-02-03T18:32:35Z</dcterms:modified>
</cp:coreProperties>
</file>